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67" documentId="8_{104A9ED9-206B-4BAC-A878-372DFEA1D5A1}" xr6:coauthVersionLast="47" xr6:coauthVersionMax="47" xr10:uidLastSave="{5A40821E-6CEB-4C13-991E-D9A9CFC2D324}"/>
  <bookViews>
    <workbookView xWindow="-110" yWindow="-110" windowWidth="19420" windowHeight="10420" firstSheet="2" activeTab="3" xr2:uid="{06B515F7-E87C-2243-9948-31443E7670DF}"/>
  </bookViews>
  <sheets>
    <sheet name="Results &quot;Variant&quot; samples" sheetId="9" r:id="rId1"/>
    <sheet name="Results &quot;Variant&quot; samples (2)" sheetId="12" r:id="rId2"/>
    <sheet name="Results N2 N1 &quot;Regular&quot; samples" sheetId="11" r:id="rId3"/>
    <sheet name="Results N2 N1 &quot;Regular&quot; sam (2)" sheetId="13" r:id="rId4"/>
    <sheet name="Variant ddPCR data" sheetId="8" r:id="rId5"/>
    <sheet name="Variant N1 N2 ddPCR data" sheetId="10" r:id="rId6"/>
    <sheet name="Regular N1 N2 ddPCR data" sheetId="3" r:id="rId7"/>
    <sheet name="Layout Variant assays" sheetId="1" r:id="rId8"/>
    <sheet name="Layout N1 N2" sheetId="5" r:id="rId9"/>
    <sheet name="Figures" sheetId="7" r:id="rId10"/>
  </sheets>
  <definedNames>
    <definedName name="_xlnm._FilterDatabase" localSheetId="6" hidden="1">'Regular N1 N2 ddPCR data'!$A$1:$BC$1</definedName>
    <definedName name="_xlnm._FilterDatabase" localSheetId="0" hidden="1">'Results "Variant" samples'!$B$2:$J$2</definedName>
    <definedName name="_xlnm._FilterDatabase" localSheetId="2" hidden="1">'Results N2 N1 "Regular" samples'!$B$2:$E$2</definedName>
    <definedName name="_xlnm._FilterDatabase" localSheetId="4" hidden="1">'Variant ddPCR data'!$A$1:$AM$1</definedName>
    <definedName name="_xlnm._FilterDatabase" localSheetId="5" hidden="1">'Variant N1 N2 ddPCR data'!$A$1:$AD$1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F2" i="8"/>
  <c r="E2" i="8"/>
  <c r="D3" i="3"/>
  <c r="D5" i="3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E3" i="10"/>
  <c r="F3" i="10"/>
  <c r="E4" i="10"/>
  <c r="F4" i="10"/>
  <c r="E5" i="10"/>
  <c r="F5" i="10"/>
  <c r="E6" i="10"/>
  <c r="F6" i="10"/>
  <c r="E7" i="10"/>
  <c r="F7" i="10"/>
  <c r="E8" i="10"/>
  <c r="F8" i="10"/>
  <c r="E9" i="10"/>
  <c r="F9" i="10"/>
  <c r="E10" i="10"/>
  <c r="F10" i="10"/>
  <c r="E11" i="10"/>
  <c r="F11" i="10"/>
  <c r="E12" i="10"/>
  <c r="F12" i="10"/>
  <c r="E13" i="10"/>
  <c r="F13" i="10"/>
  <c r="E14" i="10"/>
  <c r="F14" i="10"/>
  <c r="E15" i="10"/>
  <c r="F15" i="10"/>
  <c r="E16" i="10"/>
  <c r="F16" i="10"/>
  <c r="E17" i="10"/>
  <c r="F17" i="10"/>
  <c r="E18" i="10"/>
  <c r="F18" i="10"/>
  <c r="E19" i="10"/>
  <c r="F19" i="10"/>
  <c r="E20" i="10"/>
  <c r="F20" i="10"/>
  <c r="E21" i="10"/>
  <c r="F21" i="10"/>
  <c r="E22" i="10"/>
  <c r="F22" i="10"/>
  <c r="E23" i="10"/>
  <c r="F23" i="10"/>
  <c r="E24" i="10"/>
  <c r="F24" i="10"/>
  <c r="E25" i="10"/>
  <c r="F25" i="10"/>
  <c r="E26" i="10"/>
  <c r="F26" i="10"/>
  <c r="E27" i="10"/>
  <c r="F27" i="10"/>
  <c r="E28" i="10"/>
  <c r="F28" i="10"/>
  <c r="E29" i="10"/>
  <c r="F29" i="10"/>
  <c r="E30" i="10"/>
  <c r="F30" i="10"/>
  <c r="E31" i="10"/>
  <c r="F31" i="10"/>
  <c r="E32" i="10"/>
  <c r="F32" i="10"/>
  <c r="E33" i="10"/>
  <c r="F33" i="10"/>
  <c r="F2" i="10"/>
  <c r="E2" i="10"/>
  <c r="F33" i="11" l="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J211" i="9" l="1"/>
  <c r="I211" i="9"/>
  <c r="J209" i="9"/>
  <c r="I209" i="9"/>
  <c r="J207" i="9"/>
  <c r="I207" i="9"/>
  <c r="J205" i="9"/>
  <c r="I205" i="9"/>
  <c r="J203" i="9"/>
  <c r="I203" i="9"/>
  <c r="J201" i="9"/>
  <c r="I201" i="9"/>
  <c r="J197" i="9"/>
  <c r="I197" i="9"/>
  <c r="J195" i="9"/>
  <c r="I195" i="9"/>
  <c r="J193" i="9"/>
  <c r="I193" i="9"/>
  <c r="J191" i="9"/>
  <c r="I191" i="9"/>
  <c r="J189" i="9"/>
  <c r="I189" i="9"/>
  <c r="J187" i="9"/>
  <c r="I187" i="9"/>
  <c r="J183" i="9"/>
  <c r="I183" i="9"/>
  <c r="J181" i="9"/>
  <c r="I181" i="9"/>
  <c r="J179" i="9"/>
  <c r="I179" i="9"/>
  <c r="J177" i="9"/>
  <c r="I177" i="9"/>
  <c r="J175" i="9"/>
  <c r="I175" i="9"/>
  <c r="J173" i="9"/>
  <c r="I173" i="9"/>
  <c r="J169" i="9"/>
  <c r="I169" i="9"/>
  <c r="J167" i="9"/>
  <c r="I167" i="9"/>
  <c r="J165" i="9"/>
  <c r="I165" i="9"/>
  <c r="J163" i="9"/>
  <c r="I163" i="9"/>
  <c r="J161" i="9"/>
  <c r="I161" i="9"/>
  <c r="J159" i="9"/>
  <c r="I159" i="9"/>
  <c r="J155" i="9"/>
  <c r="I155" i="9"/>
  <c r="J153" i="9"/>
  <c r="I153" i="9"/>
  <c r="J151" i="9"/>
  <c r="I151" i="9"/>
  <c r="J149" i="9"/>
  <c r="I149" i="9"/>
  <c r="J147" i="9"/>
  <c r="I147" i="9"/>
  <c r="J145" i="9"/>
  <c r="I145" i="9"/>
  <c r="J141" i="9"/>
  <c r="I141" i="9"/>
  <c r="J139" i="9"/>
  <c r="I139" i="9"/>
  <c r="J137" i="9"/>
  <c r="I137" i="9"/>
  <c r="J135" i="9"/>
  <c r="I135" i="9"/>
  <c r="J133" i="9"/>
  <c r="I133" i="9"/>
  <c r="J131" i="9"/>
  <c r="I131" i="9"/>
  <c r="J127" i="9"/>
  <c r="I127" i="9"/>
  <c r="J125" i="9"/>
  <c r="I125" i="9"/>
  <c r="J123" i="9"/>
  <c r="I123" i="9"/>
  <c r="J121" i="9"/>
  <c r="I121" i="9"/>
  <c r="J119" i="9"/>
  <c r="I119" i="9"/>
  <c r="J117" i="9"/>
  <c r="I117" i="9"/>
  <c r="J113" i="9"/>
  <c r="I113" i="9"/>
  <c r="J111" i="9"/>
  <c r="I111" i="9"/>
  <c r="J109" i="9"/>
  <c r="I109" i="9"/>
  <c r="J107" i="9"/>
  <c r="I107" i="9"/>
  <c r="J105" i="9"/>
  <c r="I105" i="9"/>
  <c r="J103" i="9"/>
  <c r="I103" i="9"/>
  <c r="J99" i="9"/>
  <c r="I99" i="9"/>
  <c r="J97" i="9"/>
  <c r="I97" i="9"/>
  <c r="J95" i="9"/>
  <c r="I95" i="9"/>
  <c r="J93" i="9"/>
  <c r="I93" i="9"/>
  <c r="J91" i="9"/>
  <c r="I91" i="9"/>
  <c r="J89" i="9"/>
  <c r="I89" i="9"/>
  <c r="J85" i="9"/>
  <c r="I85" i="9"/>
  <c r="J83" i="9"/>
  <c r="I83" i="9"/>
  <c r="J81" i="9"/>
  <c r="I81" i="9"/>
  <c r="J79" i="9"/>
  <c r="I79" i="9"/>
  <c r="J77" i="9"/>
  <c r="I77" i="9"/>
  <c r="J75" i="9"/>
  <c r="I75" i="9"/>
  <c r="J71" i="9"/>
  <c r="I71" i="9"/>
  <c r="J69" i="9"/>
  <c r="I69" i="9"/>
  <c r="J67" i="9"/>
  <c r="I67" i="9"/>
  <c r="J65" i="9"/>
  <c r="I65" i="9"/>
  <c r="J63" i="9"/>
  <c r="I63" i="9"/>
  <c r="J61" i="9"/>
  <c r="I61" i="9"/>
  <c r="J57" i="9"/>
  <c r="I57" i="9"/>
  <c r="J55" i="9"/>
  <c r="I55" i="9"/>
  <c r="J53" i="9"/>
  <c r="I53" i="9"/>
  <c r="J51" i="9"/>
  <c r="I51" i="9"/>
  <c r="J49" i="9"/>
  <c r="I49" i="9"/>
  <c r="J47" i="9"/>
  <c r="I47" i="9"/>
  <c r="J43" i="9"/>
  <c r="I43" i="9"/>
  <c r="J41" i="9"/>
  <c r="I41" i="9"/>
  <c r="J39" i="9"/>
  <c r="I39" i="9"/>
  <c r="J37" i="9"/>
  <c r="I37" i="9"/>
  <c r="J35" i="9"/>
  <c r="I35" i="9"/>
  <c r="J33" i="9"/>
  <c r="I33" i="9"/>
  <c r="J29" i="9"/>
  <c r="I29" i="9"/>
  <c r="J27" i="9"/>
  <c r="I27" i="9"/>
  <c r="J25" i="9"/>
  <c r="I25" i="9"/>
  <c r="J23" i="9"/>
  <c r="I23" i="9"/>
  <c r="J21" i="9"/>
  <c r="I21" i="9"/>
  <c r="J19" i="9"/>
  <c r="I19" i="9"/>
  <c r="J15" i="9"/>
  <c r="I15" i="9"/>
  <c r="J13" i="9"/>
  <c r="I13" i="9"/>
  <c r="J11" i="9"/>
  <c r="I11" i="9"/>
  <c r="J9" i="9"/>
  <c r="I9" i="9"/>
  <c r="J7" i="9"/>
  <c r="I7" i="9"/>
  <c r="J5" i="9"/>
  <c r="I5" i="9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<sst xmlns="http://schemas.openxmlformats.org/spreadsheetml/2006/main" count="1510" uniqueCount="259">
  <si>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</si>
  <si>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</si>
  <si>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</si>
  <si>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</si>
  <si>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</si>
  <si>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</si>
  <si>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</si>
  <si>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</si>
  <si>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</si>
  <si>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</si>
  <si>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</si>
  <si>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</si>
  <si>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</si>
  <si>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</si>
  <si>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</si>
  <si>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</si>
  <si>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</si>
  <si>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</si>
  <si>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</si>
  <si>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</si>
  <si>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</si>
  <si>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</si>
  <si>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</si>
  <si>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</si>
  <si>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</si>
  <si>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</si>
  <si>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</si>
  <si>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</si>
  <si>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</si>
  <si>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</si>
  <si>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</si>
  <si>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</si>
  <si>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K417N</t>
  </si>
  <si>
    <t>22813G&gt;T</t>
  </si>
  <si>
    <t>MDS817055273</t>
  </si>
  <si>
    <t>+</t>
  </si>
  <si>
    <t>-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</si>
  <si>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</si>
  <si>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</si>
  <si>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</si>
  <si>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</si>
  <si>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</si>
  <si>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</si>
  <si>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</si>
  <si>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</si>
  <si>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</si>
  <si>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</si>
  <si>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</si>
  <si>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</si>
  <si>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</si>
  <si>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</si>
  <si>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</si>
  <si>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</si>
  <si>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</si>
  <si>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</si>
  <si>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</si>
  <si>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</si>
  <si>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</si>
  <si>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</si>
  <si>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</si>
  <si>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</si>
  <si>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</si>
  <si>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</si>
  <si>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</si>
  <si>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</si>
  <si>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</si>
  <si>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</si>
  <si>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</si>
  <si>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</si>
  <si>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</si>
  <si>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</si>
  <si>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</si>
  <si>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</si>
  <si>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</si>
  <si>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</si>
  <si>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</si>
  <si>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</si>
  <si>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</si>
  <si>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</si>
  <si>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</si>
  <si>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</si>
  <si>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</si>
  <si>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</si>
  <si>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</si>
  <si>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</si>
  <si>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</si>
  <si>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</si>
  <si>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</si>
  <si>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</si>
  <si>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</si>
  <si>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</si>
  <si>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</si>
  <si>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</si>
  <si>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</si>
  <si>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</si>
  <si>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</si>
  <si>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</si>
  <si>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</si>
  <si>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</si>
  <si>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</si>
  <si>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</si>
  <si>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</si>
  <si>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</si>
  <si>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</si>
  <si>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</si>
  <si>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</si>
  <si>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</si>
  <si>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</si>
  <si>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</si>
  <si>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</si>
  <si>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</si>
  <si>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</si>
  <si>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</si>
  <si>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</si>
  <si>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</si>
  <si>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</si>
  <si>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</si>
  <si>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</si>
  <si>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</si>
  <si>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</si>
  <si>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</si>
  <si>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</si>
  <si>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</si>
  <si>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</si>
  <si>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</si>
  <si>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</si>
  <si>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</si>
  <si>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</si>
  <si>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</si>
  <si>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</si>
  <si>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</si>
  <si>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</si>
  <si>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</si>
  <si>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</si>
  <si>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</si>
  <si>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</si>
  <si>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</si>
  <si>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</si>
  <si>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</si>
  <si>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</si>
  <si>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</si>
  <si>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</si>
  <si>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</si>
  <si>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</si>
  <si>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</si>
  <si>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</si>
  <si>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</si>
  <si>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</si>
  <si>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</si>
  <si>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</si>
  <si>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</si>
  <si>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</si>
  <si>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</si>
  <si>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</si>
  <si>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</si>
  <si>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</si>
  <si>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</si>
  <si>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</si>
  <si>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</si>
  <si>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</si>
  <si>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</si>
  <si>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</si>
  <si>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</si>
  <si>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</si>
  <si>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</si>
  <si>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</si>
  <si>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</si>
  <si>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</si>
  <si>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</si>
  <si>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</si>
  <si>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</si>
  <si>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</si>
  <si>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</si>
  <si>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</si>
  <si>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</si>
  <si>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</si>
  <si>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</si>
  <si>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</si>
  <si>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</si>
  <si>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</si>
  <si>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</si>
  <si>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</si>
  <si>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</si>
  <si>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</si>
  <si>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</si>
  <si>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</si>
  <si>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</si>
  <si>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</si>
  <si>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</si>
  <si>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</si>
  <si>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</si>
  <si>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</si>
  <si>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</si>
  <si>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</si>
  <si>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</si>
  <si>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</si>
  <si>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</si>
  <si>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</si>
  <si>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</si>
  <si>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</si>
  <si>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</si>
  <si>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</si>
  <si>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</si>
  <si>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</si>
  <si>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</si>
  <si>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(5) L452R</t>
  </si>
  <si>
    <t>H08</t>
  </si>
  <si>
    <t>H10</t>
  </si>
  <si>
    <t>Conc input (copies/µL)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</si>
  <si>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</si>
  <si>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</si>
  <si>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</si>
  <si>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</si>
  <si>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</si>
  <si>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</si>
  <si>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</si>
  <si>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Manual</t>
  </si>
  <si>
    <t>DQ</t>
  </si>
  <si>
    <t>Unknown</t>
  </si>
  <si>
    <t>One-Step RT-ddPCR Kit for Probes</t>
  </si>
  <si>
    <t>FAM</t>
  </si>
  <si>
    <t>A04</t>
  </si>
  <si>
    <t>A08</t>
  </si>
  <si>
    <t>A10</t>
  </si>
  <si>
    <t>Conc(copies/µl of input sample)</t>
  </si>
  <si>
    <t>RG Conc. (ng/ul)</t>
  </si>
  <si>
    <t>L452R WT</t>
  </si>
  <si>
    <t>Conc input(copies/µL)</t>
  </si>
  <si>
    <t>10281</t>
  </si>
  <si>
    <t>10286</t>
  </si>
  <si>
    <t>10292</t>
  </si>
  <si>
    <t>10296</t>
  </si>
  <si>
    <t>10301</t>
  </si>
  <si>
    <t>10302</t>
  </si>
  <si>
    <t>10312</t>
  </si>
  <si>
    <t>10314</t>
  </si>
  <si>
    <t>11012</t>
  </si>
  <si>
    <t>11018</t>
  </si>
  <si>
    <t>11023</t>
  </si>
  <si>
    <t>11025</t>
  </si>
  <si>
    <t>11031</t>
  </si>
  <si>
    <t>11032</t>
  </si>
  <si>
    <t>10215</t>
  </si>
  <si>
    <t>10225</t>
  </si>
  <si>
    <t>10232</t>
  </si>
  <si>
    <t>10247</t>
  </si>
  <si>
    <t>10257</t>
  </si>
  <si>
    <t>10267</t>
  </si>
  <si>
    <t>10272</t>
  </si>
  <si>
    <t>10285</t>
  </si>
  <si>
    <t>10293</t>
  </si>
  <si>
    <t>10307</t>
  </si>
  <si>
    <t>10313</t>
  </si>
  <si>
    <t>11013</t>
  </si>
  <si>
    <t>11027</t>
  </si>
  <si>
    <t>11034</t>
  </si>
  <si>
    <t>HEX</t>
  </si>
  <si>
    <t>E11</t>
  </si>
  <si>
    <t>E12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</si>
</sst>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3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b/>
      <sz val="11"/>
      <color theme="1"/>
      <name val="Calibri"/>
      <family val="2"/>
      <scheme val="minor"/>
    </font>
    <font>
      <sz val="12"/>
      <name val="Arial"/>
      <family val="2"/>
    </font>
    <font>
      <sz val="12"/>
      <color rgb="FFFF0000"/>
      <name val="Arial"/>
      <family val="2"/>
    </font>
    <font>
      <sz val="11"/>
      <color rgb="FFFF0000"/>
      <name val="Calibri (Body)"/>
    </font>
  </fonts>
  <fills count="14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rgb="FFFFFF00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8" fillId="0" borderId="0"/>
    <xf numFmtId="0" fontId="14" fillId="0" borderId="0"/>
  </cellStyleXfs>
  <cellXfs count="205">
    <xf numFmtId="0" fontId="0" fillId="0" borderId="0" xfId="0"/>
    <xf numFmtId="0" fontId="2" fillId="0" borderId="0" xfId="0" applyFont="1"/>
    <xf numFmtId="0" fontId="3" fillId="0" borderId="0" xfId="0" applyFont="1"/>
    <xf numFmtId="0" fontId="1" fillId="0" borderId="2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7" xfId="0" applyFont="1" applyBorder="1"/>
    <xf numFmtId="0" fontId="1" fillId="0" borderId="9" xfId="0" applyFont="1" applyBorder="1"/>
    <xf numFmtId="0" fontId="1" fillId="0" borderId="10" xfId="0" applyFont="1" applyBorder="1"/>
    <xf numFmtId="0" fontId="3" fillId="0" borderId="11" xfId="0" applyFont="1" applyBorder="1"/>
    <xf numFmtId="0" fontId="1" fillId="0" borderId="14" xfId="0" applyFont="1" applyBorder="1"/>
    <xf numFmtId="0" fontId="2" fillId="0" borderId="4" xfId="0" applyFont="1" applyBorder="1"/>
    <xf numFmtId="0" fontId="2" fillId="0" borderId="3" xfId="0" applyFont="1" applyBorder="1" applyAlignment="1"/>
    <xf numFmtId="0" fontId="0" fillId="0" borderId="13" xfId="0" applyBorder="1"/>
    <xf numFmtId="0" fontId="2" fillId="0" borderId="14" xfId="0" applyFont="1" applyBorder="1" applyAlignment="1"/>
    <xf numFmtId="0" fontId="1" fillId="0" borderId="6" xfId="0" applyFont="1" applyBorder="1"/>
    <xf numFmtId="0" fontId="1" fillId="0" borderId="8" xfId="0" applyFont="1" applyBorder="1"/>
    <xf numFmtId="0" fontId="3" fillId="2" borderId="6" xfId="0" applyFont="1" applyFill="1" applyBorder="1"/>
    <xf numFmtId="0" fontId="3" fillId="2" borderId="11" xfId="0" applyFont="1" applyFill="1" applyBorder="1"/>
    <xf numFmtId="0" fontId="3" fillId="0" borderId="12" xfId="0" applyFont="1" applyFill="1" applyBorder="1"/>
    <xf numFmtId="0" fontId="3" fillId="0" borderId="8" xfId="0" applyFont="1" applyFill="1" applyBorder="1"/>
    <xf numFmtId="0" fontId="0" fillId="0" borderId="0" xfId="0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center" vertical="center"/>
    </xf>
    <xf numFmtId="0" fontId="1" fillId="4" borderId="13" xfId="0" applyFont="1" applyFill="1" applyBorder="1"/>
    <xf numFmtId="0" fontId="2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3" fillId="3" borderId="5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3" fillId="3" borderId="1" xfId="0" applyFont="1" applyFill="1" applyBorder="1" applyAlignment="1">
      <alignment horizontal="center" vertical="center"/>
    </xf>
    <xf numFmtId="0" fontId="13" fillId="3" borderId="6" xfId="0" applyFont="1" applyFill="1" applyBorder="1" applyAlignment="1">
      <alignment horizontal="center" vertical="center"/>
    </xf>
    <xf numFmtId="0" fontId="8" fillId="0" borderId="0" xfId="1"/>
    <xf numFmtId="0" fontId="1" fillId="0" borderId="13" xfId="0" applyFont="1" applyBorder="1"/>
    <xf numFmtId="0" fontId="1" fillId="0" borderId="22" xfId="0" applyFont="1" applyBorder="1"/>
    <xf numFmtId="0" fontId="5" fillId="0" borderId="14" xfId="0" applyFont="1" applyFill="1" applyBorder="1" applyAlignment="1">
      <alignment horizontal="center" vertical="center"/>
    </xf>
    <xf numFmtId="0" fontId="10" fillId="0" borderId="14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14" fillId="0" borderId="0" xfId="2"/>
    <xf numFmtId="0" fontId="14" fillId="0" borderId="0" xfId="2" applyAlignment="1">
      <alignment horizontal="center" vertical="center"/>
    </xf>
    <xf numFmtId="0" fontId="14" fillId="0" borderId="0" xfId="2" applyAlignment="1">
      <alignment horizontal="center"/>
    </xf>
    <xf numFmtId="2" fontId="14" fillId="0" borderId="0" xfId="2" applyNumberFormat="1" applyAlignment="1">
      <alignment horizontal="center"/>
    </xf>
    <xf numFmtId="2" fontId="14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2" xfId="1" applyFont="1" applyBorder="1"/>
    <xf numFmtId="0" fontId="1" fillId="0" borderId="9" xfId="1" applyFont="1" applyBorder="1"/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8" fillId="6" borderId="3" xfId="1" applyFill="1" applyBorder="1" applyAlignment="1">
      <alignment horizontal="center" vertical="center"/>
    </xf>
    <xf numFmtId="0" fontId="3" fillId="6" borderId="3" xfId="1" applyFont="1" applyFill="1" applyBorder="1" applyAlignment="1">
      <alignment horizontal="center" vertical="center"/>
    </xf>
    <xf numFmtId="0" fontId="8" fillId="0" borderId="3" xfId="1" applyBorder="1"/>
    <xf numFmtId="0" fontId="8" fillId="0" borderId="4" xfId="1" applyBorder="1"/>
    <xf numFmtId="0" fontId="3" fillId="5" borderId="5" xfId="1" applyFont="1" applyFill="1" applyBorder="1" applyAlignment="1">
      <alignment horizontal="center" vertical="center"/>
    </xf>
    <xf numFmtId="49" fontId="3" fillId="5" borderId="1" xfId="1" applyNumberFormat="1" applyFont="1" applyFill="1" applyBorder="1" applyAlignment="1">
      <alignment horizontal="center" vertical="center"/>
    </xf>
    <xf numFmtId="0" fontId="8" fillId="6" borderId="1" xfId="1" applyFill="1" applyBorder="1" applyAlignment="1">
      <alignment horizontal="center" vertical="center"/>
    </xf>
    <xf numFmtId="0" fontId="8" fillId="0" borderId="1" xfId="1" applyBorder="1"/>
    <xf numFmtId="0" fontId="3" fillId="5" borderId="1" xfId="1" applyFont="1" applyFill="1" applyBorder="1" applyAlignment="1">
      <alignment horizontal="center" vertical="center"/>
    </xf>
    <xf numFmtId="0" fontId="8" fillId="0" borderId="6" xfId="1" applyBorder="1"/>
    <xf numFmtId="0" fontId="1" fillId="0" borderId="10" xfId="1" applyFont="1" applyBorder="1"/>
    <xf numFmtId="0" fontId="3" fillId="5" borderId="7" xfId="1" applyFont="1" applyFill="1" applyBorder="1" applyAlignment="1">
      <alignment horizontal="center" vertical="center"/>
    </xf>
    <xf numFmtId="0" fontId="3" fillId="5" borderId="15" xfId="1" applyFont="1" applyFill="1" applyBorder="1" applyAlignment="1">
      <alignment horizontal="center" vertical="center"/>
    </xf>
    <xf numFmtId="0" fontId="8" fillId="6" borderId="15" xfId="1" applyFill="1" applyBorder="1" applyAlignment="1">
      <alignment horizontal="center" vertical="center"/>
    </xf>
    <xf numFmtId="0" fontId="3" fillId="6" borderId="15" xfId="1" applyFont="1" applyFill="1" applyBorder="1" applyAlignment="1">
      <alignment horizontal="center" vertical="center"/>
    </xf>
    <xf numFmtId="0" fontId="8" fillId="0" borderId="15" xfId="1" applyBorder="1"/>
    <xf numFmtId="0" fontId="8" fillId="0" borderId="8" xfId="1" applyBorder="1"/>
    <xf numFmtId="0" fontId="8" fillId="0" borderId="0" xfId="1" applyAlignment="1">
      <alignment horizontal="center" vertical="center"/>
    </xf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2" fillId="5" borderId="2" xfId="1" applyFont="1" applyFill="1" applyBorder="1" applyAlignment="1">
      <alignment horizontal="center" vertical="center"/>
    </xf>
    <xf numFmtId="0" fontId="2" fillId="5" borderId="3" xfId="1" applyFont="1" applyFill="1" applyBorder="1" applyAlignment="1">
      <alignment horizontal="center" vertical="center"/>
    </xf>
    <xf numFmtId="0" fontId="2" fillId="5" borderId="19" xfId="1" applyFont="1" applyFill="1" applyBorder="1" applyAlignment="1">
      <alignment horizontal="center" vertical="center"/>
    </xf>
    <xf numFmtId="0" fontId="8" fillId="6" borderId="2" xfId="1" applyFill="1" applyBorder="1" applyAlignment="1">
      <alignment horizontal="center" vertical="center"/>
    </xf>
    <xf numFmtId="0" fontId="8" fillId="6" borderId="4" xfId="1" applyFill="1" applyBorder="1" applyAlignment="1">
      <alignment horizontal="center" vertical="center"/>
    </xf>
    <xf numFmtId="0" fontId="3" fillId="5" borderId="20" xfId="1" applyFont="1" applyFill="1" applyBorder="1" applyAlignment="1">
      <alignment horizontal="center" vertical="center"/>
    </xf>
    <xf numFmtId="0" fontId="8" fillId="6" borderId="5" xfId="1" applyFill="1" applyBorder="1" applyAlignment="1">
      <alignment horizontal="center" vertical="center"/>
    </xf>
    <xf numFmtId="0" fontId="3" fillId="6" borderId="1" xfId="1" applyFont="1" applyFill="1" applyBorder="1" applyAlignment="1">
      <alignment horizontal="center" vertical="center"/>
    </xf>
    <xf numFmtId="0" fontId="3" fillId="6" borderId="6" xfId="1" applyFont="1" applyFill="1" applyBorder="1" applyAlignment="1">
      <alignment horizontal="center" vertical="center"/>
    </xf>
    <xf numFmtId="0" fontId="3" fillId="6" borderId="5" xfId="1" applyFont="1" applyFill="1" applyBorder="1" applyAlignment="1">
      <alignment horizontal="center" vertical="center"/>
    </xf>
    <xf numFmtId="0" fontId="8" fillId="6" borderId="6" xfId="1" applyFill="1" applyBorder="1" applyAlignment="1">
      <alignment horizontal="center" vertical="center"/>
    </xf>
    <xf numFmtId="0" fontId="3" fillId="5" borderId="21" xfId="1" applyFont="1" applyFill="1" applyBorder="1" applyAlignment="1">
      <alignment horizontal="center" vertical="center"/>
    </xf>
    <xf numFmtId="0" fontId="8" fillId="6" borderId="7" xfId="1" applyFill="1" applyBorder="1" applyAlignment="1">
      <alignment horizontal="center" vertical="center"/>
    </xf>
    <xf numFmtId="0" fontId="3" fillId="6" borderId="8" xfId="1" applyFont="1" applyFill="1" applyBorder="1" applyAlignment="1">
      <alignment horizontal="center" vertical="center"/>
    </xf>
    <xf numFmtId="0" fontId="3" fillId="6" borderId="7" xfId="1" applyFont="1" applyFill="1" applyBorder="1" applyAlignment="1">
      <alignment horizontal="center" vertical="center"/>
    </xf>
    <xf numFmtId="0" fontId="8" fillId="0" borderId="13" xfId="1" applyBorder="1"/>
    <xf numFmtId="0" fontId="2" fillId="0" borderId="14" xfId="1" applyFont="1" applyBorder="1"/>
    <xf numFmtId="0" fontId="2" fillId="0" borderId="3" xfId="1" applyFont="1" applyBorder="1"/>
    <xf numFmtId="0" fontId="2" fillId="0" borderId="4" xfId="1" applyFont="1" applyBorder="1"/>
    <xf numFmtId="0" fontId="2" fillId="0" borderId="0" xfId="1" applyFont="1"/>
    <xf numFmtId="0" fontId="1" fillId="0" borderId="4" xfId="1" applyFont="1" applyBorder="1"/>
    <xf numFmtId="0" fontId="3" fillId="0" borderId="11" xfId="1" applyFont="1" applyBorder="1"/>
    <xf numFmtId="0" fontId="3" fillId="2" borderId="6" xfId="1" applyFont="1" applyFill="1" applyBorder="1"/>
    <xf numFmtId="0" fontId="3" fillId="0" borderId="0" xfId="1" applyFont="1"/>
    <xf numFmtId="0" fontId="1" fillId="0" borderId="5" xfId="1" applyFont="1" applyBorder="1"/>
    <xf numFmtId="0" fontId="1" fillId="0" borderId="6" xfId="1" applyFont="1" applyBorder="1"/>
    <xf numFmtId="0" fontId="3" fillId="2" borderId="11" xfId="1" applyFont="1" applyFill="1" applyBorder="1"/>
    <xf numFmtId="0" fontId="1" fillId="0" borderId="7" xfId="1" applyFont="1" applyBorder="1"/>
    <xf numFmtId="0" fontId="1" fillId="0" borderId="8" xfId="1" applyFont="1" applyBorder="1"/>
    <xf numFmtId="0" fontId="3" fillId="0" borderId="12" xfId="1" applyFont="1" applyBorder="1"/>
    <xf numFmtId="0" fontId="3" fillId="0" borderId="8" xfId="1" applyFont="1" applyBorder="1"/>
    <xf numFmtId="0" fontId="9" fillId="0" borderId="0" xfId="0" applyFont="1"/>
    <xf numFmtId="0" fontId="16" fillId="7" borderId="1" xfId="2" applyFont="1" applyFill="1" applyBorder="1" applyAlignment="1">
      <alignment horizontal="center" vertical="center"/>
    </xf>
    <xf numFmtId="2" fontId="17" fillId="7" borderId="1" xfId="2" applyNumberFormat="1" applyFont="1" applyFill="1" applyBorder="1" applyAlignment="1">
      <alignment horizontal="center" vertical="center" wrapText="1"/>
    </xf>
    <xf numFmtId="2" fontId="16" fillId="7" borderId="1" xfId="2" applyNumberFormat="1" applyFont="1" applyFill="1" applyBorder="1" applyAlignment="1">
      <alignment horizontal="center" vertical="center" wrapText="1"/>
    </xf>
    <xf numFmtId="0" fontId="17" fillId="0" borderId="1" xfId="2" applyFont="1" applyBorder="1" applyAlignment="1">
      <alignment horizontal="center"/>
    </xf>
    <xf numFmtId="2" fontId="17" fillId="0" borderId="1" xfId="2" applyNumberFormat="1" applyFont="1" applyBorder="1" applyAlignment="1">
      <alignment horizontal="center"/>
    </xf>
    <xf numFmtId="0" fontId="0" fillId="8" borderId="1" xfId="0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13" fillId="8" borderId="5" xfId="0" applyFont="1" applyFill="1" applyBorder="1" applyAlignment="1">
      <alignment horizontal="center" vertical="center"/>
    </xf>
    <xf numFmtId="0" fontId="0" fillId="8" borderId="6" xfId="0" applyFill="1" applyBorder="1"/>
    <xf numFmtId="0" fontId="2" fillId="5" borderId="17" xfId="1" applyFont="1" applyFill="1" applyBorder="1" applyAlignment="1">
      <alignment horizontal="center" vertical="center"/>
    </xf>
    <xf numFmtId="0" fontId="8" fillId="6" borderId="17" xfId="1" applyFill="1" applyBorder="1" applyAlignment="1">
      <alignment horizontal="center" vertical="center"/>
    </xf>
    <xf numFmtId="0" fontId="8" fillId="0" borderId="17" xfId="1" applyBorder="1"/>
    <xf numFmtId="0" fontId="8" fillId="6" borderId="0" xfId="1" applyFont="1" applyFill="1"/>
    <xf numFmtId="0" fontId="8" fillId="5" borderId="0" xfId="1" applyFont="1" applyFill="1"/>
    <xf numFmtId="0" fontId="14" fillId="0" borderId="1" xfId="2" applyBorder="1" applyAlignment="1">
      <alignment horizontal="center" vertical="center"/>
    </xf>
    <xf numFmtId="0" fontId="16" fillId="7" borderId="11" xfId="2" applyFont="1" applyFill="1" applyBorder="1" applyAlignment="1">
      <alignment horizontal="center" vertical="center"/>
    </xf>
    <xf numFmtId="0" fontId="5" fillId="8" borderId="14" xfId="0" applyFont="1" applyFill="1" applyBorder="1" applyAlignment="1">
      <alignment horizontal="center" vertical="center"/>
    </xf>
    <xf numFmtId="0" fontId="6" fillId="8" borderId="3" xfId="0" applyFont="1" applyFill="1" applyBorder="1" applyAlignment="1">
      <alignment horizontal="center"/>
    </xf>
    <xf numFmtId="0" fontId="7" fillId="8" borderId="1" xfId="0" applyFont="1" applyFill="1" applyBorder="1" applyAlignment="1">
      <alignment horizontal="center"/>
    </xf>
    <xf numFmtId="0" fontId="6" fillId="8" borderId="1" xfId="0" applyFont="1" applyFill="1" applyBorder="1" applyAlignment="1">
      <alignment horizontal="center"/>
    </xf>
    <xf numFmtId="0" fontId="6" fillId="8" borderId="15" xfId="0" applyFont="1" applyFill="1" applyBorder="1" applyAlignment="1">
      <alignment horizontal="center"/>
    </xf>
    <xf numFmtId="0" fontId="13" fillId="9" borderId="5" xfId="0" applyFont="1" applyFill="1" applyBorder="1" applyAlignment="1">
      <alignment horizontal="center" vertical="center"/>
    </xf>
    <xf numFmtId="0" fontId="13" fillId="9" borderId="1" xfId="0" applyFont="1" applyFill="1" applyBorder="1" applyAlignment="1">
      <alignment horizontal="center" vertical="center"/>
    </xf>
    <xf numFmtId="0" fontId="13" fillId="9" borderId="6" xfId="0" applyFont="1" applyFill="1" applyBorder="1" applyAlignment="1">
      <alignment horizontal="center" vertical="center"/>
    </xf>
    <xf numFmtId="0" fontId="13" fillId="10" borderId="5" xfId="0" applyFont="1" applyFill="1" applyBorder="1" applyAlignment="1">
      <alignment horizontal="center" vertical="center"/>
    </xf>
    <xf numFmtId="0" fontId="13" fillId="10" borderId="1" xfId="0" applyFont="1" applyFill="1" applyBorder="1" applyAlignment="1">
      <alignment horizontal="center" vertical="center"/>
    </xf>
    <xf numFmtId="0" fontId="13" fillId="10" borderId="6" xfId="0" applyFont="1" applyFill="1" applyBorder="1" applyAlignment="1">
      <alignment horizontal="center" vertical="center"/>
    </xf>
    <xf numFmtId="0" fontId="10" fillId="0" borderId="6" xfId="0" applyFont="1" applyFill="1" applyBorder="1" applyAlignment="1">
      <alignment horizontal="center"/>
    </xf>
    <xf numFmtId="0" fontId="10" fillId="0" borderId="8" xfId="0" applyFont="1" applyFill="1" applyBorder="1" applyAlignment="1">
      <alignment horizontal="center"/>
    </xf>
    <xf numFmtId="0" fontId="6" fillId="8" borderId="19" xfId="0" applyFont="1" applyFill="1" applyBorder="1" applyAlignment="1">
      <alignment horizontal="center"/>
    </xf>
    <xf numFmtId="0" fontId="6" fillId="8" borderId="20" xfId="0" applyFont="1" applyFill="1" applyBorder="1" applyAlignment="1">
      <alignment horizontal="center"/>
    </xf>
    <xf numFmtId="0" fontId="6" fillId="8" borderId="21" xfId="0" applyFont="1" applyFill="1" applyBorder="1" applyAlignment="1">
      <alignment horizontal="center"/>
    </xf>
    <xf numFmtId="0" fontId="13" fillId="8" borderId="6" xfId="0" applyFont="1" applyFill="1" applyBorder="1" applyAlignment="1">
      <alignment horizontal="center" vertical="center"/>
    </xf>
    <xf numFmtId="0" fontId="11" fillId="0" borderId="5" xfId="0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center" vertical="center"/>
    </xf>
    <xf numFmtId="0" fontId="17" fillId="0" borderId="1" xfId="2" applyFont="1" applyBorder="1" applyAlignment="1">
      <alignment horizontal="center" vertical="center"/>
    </xf>
    <xf numFmtId="0" fontId="17" fillId="7" borderId="1" xfId="2" applyFont="1" applyFill="1" applyBorder="1" applyAlignment="1">
      <alignment horizontal="center"/>
    </xf>
    <xf numFmtId="0" fontId="13" fillId="0" borderId="3" xfId="0" applyFont="1" applyFill="1" applyBorder="1" applyAlignment="1">
      <alignment horizontal="center"/>
    </xf>
    <xf numFmtId="0" fontId="6" fillId="0" borderId="3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10" fillId="0" borderId="15" xfId="0" applyFont="1" applyFill="1" applyBorder="1" applyAlignment="1">
      <alignment horizontal="center"/>
    </xf>
    <xf numFmtId="0" fontId="6" fillId="0" borderId="15" xfId="0" applyFont="1" applyFill="1" applyBorder="1" applyAlignment="1">
      <alignment horizontal="center" vertical="center"/>
    </xf>
    <xf numFmtId="0" fontId="10" fillId="0" borderId="2" xfId="0" applyFont="1" applyFill="1" applyBorder="1" applyAlignment="1">
      <alignment horizontal="center"/>
    </xf>
    <xf numFmtId="0" fontId="10" fillId="0" borderId="4" xfId="0" applyFont="1" applyFill="1" applyBorder="1" applyAlignment="1">
      <alignment horizontal="center"/>
    </xf>
    <xf numFmtId="0" fontId="10" fillId="0" borderId="5" xfId="0" applyFont="1" applyFill="1" applyBorder="1" applyAlignment="1">
      <alignment horizontal="center"/>
    </xf>
    <xf numFmtId="0" fontId="2" fillId="0" borderId="0" xfId="0" applyFont="1" applyFill="1" applyBorder="1" applyAlignment="1"/>
    <xf numFmtId="0" fontId="2" fillId="0" borderId="0" xfId="0" applyFont="1" applyFill="1" applyBorder="1"/>
    <xf numFmtId="0" fontId="1" fillId="0" borderId="0" xfId="0" applyFont="1" applyFill="1" applyBorder="1"/>
    <xf numFmtId="0" fontId="3" fillId="0" borderId="0" xfId="0" applyFont="1" applyFill="1" applyBorder="1"/>
    <xf numFmtId="2" fontId="17" fillId="7" borderId="23" xfId="2" applyNumberFormat="1" applyFont="1" applyFill="1" applyBorder="1" applyAlignment="1">
      <alignment horizontal="center" vertical="center"/>
    </xf>
    <xf numFmtId="2" fontId="18" fillId="7" borderId="23" xfId="2" applyNumberFormat="1" applyFont="1" applyFill="1" applyBorder="1" applyAlignment="1">
      <alignment horizontal="center"/>
    </xf>
    <xf numFmtId="2" fontId="17" fillId="7" borderId="1" xfId="2" applyNumberFormat="1" applyFont="1" applyFill="1" applyBorder="1" applyAlignment="1">
      <alignment horizontal="center"/>
    </xf>
    <xf numFmtId="0" fontId="9" fillId="0" borderId="0" xfId="1" applyFont="1" applyFill="1"/>
    <xf numFmtId="0" fontId="9" fillId="0" borderId="0" xfId="1" applyFont="1"/>
    <xf numFmtId="0" fontId="0" fillId="0" borderId="0" xfId="0" applyAlignment="1">
      <alignment horizontal="left"/>
    </xf>
    <xf numFmtId="0" fontId="8" fillId="0" borderId="0" xfId="1" applyAlignment="1">
      <alignment horizontal="left"/>
    </xf>
    <xf numFmtId="0" fontId="19" fillId="7" borderId="23" xfId="2" applyFont="1" applyFill="1" applyBorder="1" applyAlignment="1">
      <alignment horizontal="center" vertical="center"/>
    </xf>
    <xf numFmtId="2" fontId="19" fillId="7" borderId="23" xfId="2" applyNumberFormat="1" applyFont="1" applyFill="1" applyBorder="1" applyAlignment="1">
      <alignment horizontal="center" vertical="center"/>
    </xf>
    <xf numFmtId="0" fontId="19" fillId="7" borderId="1" xfId="2" applyFont="1" applyFill="1" applyBorder="1" applyAlignment="1">
      <alignment horizontal="center"/>
    </xf>
    <xf numFmtId="0" fontId="14" fillId="6" borderId="23" xfId="2" applyFill="1" applyBorder="1" applyAlignment="1">
      <alignment horizontal="center" vertical="center"/>
    </xf>
    <xf numFmtId="2" fontId="14" fillId="6" borderId="23" xfId="2" applyNumberFormat="1" applyFill="1" applyBorder="1" applyAlignment="1">
      <alignment horizontal="center" vertical="center"/>
    </xf>
    <xf numFmtId="0" fontId="14" fillId="5" borderId="23" xfId="2" applyFill="1" applyBorder="1" applyAlignment="1">
      <alignment horizontal="center" vertical="center"/>
    </xf>
    <xf numFmtId="2" fontId="17" fillId="5" borderId="23" xfId="2" applyNumberFormat="1" applyFont="1" applyFill="1" applyBorder="1" applyAlignment="1">
      <alignment horizontal="center" vertical="center"/>
    </xf>
    <xf numFmtId="2" fontId="14" fillId="5" borderId="23" xfId="2" applyNumberFormat="1" applyFill="1" applyBorder="1" applyAlignment="1">
      <alignment horizontal="center" vertical="center"/>
    </xf>
    <xf numFmtId="1" fontId="0" fillId="0" borderId="0" xfId="0" applyNumberFormat="1" applyAlignment="1">
      <alignment horizontal="left"/>
    </xf>
    <xf numFmtId="0" fontId="0" fillId="0" borderId="0" xfId="0" applyFill="1" applyBorder="1"/>
    <xf numFmtId="0" fontId="17" fillId="0" borderId="1" xfId="2" applyFont="1" applyBorder="1" applyAlignment="1">
      <alignment horizontal="center" vertical="center"/>
    </xf>
    <xf numFmtId="2" fontId="17" fillId="0" borderId="1" xfId="2" applyNumberFormat="1" applyFont="1" applyBorder="1" applyAlignment="1">
      <alignment horizontal="center" vertical="center"/>
    </xf>
    <xf numFmtId="0" fontId="0" fillId="0" borderId="0" xfId="0" applyFont="1"/>
    <xf numFmtId="0" fontId="0" fillId="0" borderId="0" xfId="0" applyFont="1" applyAlignment="1">
      <alignment horizontal="left"/>
    </xf>
    <xf numFmtId="0" fontId="8" fillId="0" borderId="0" xfId="1" applyFont="1"/>
    <xf numFmtId="0" fontId="8" fillId="0" borderId="0" xfId="1" applyFont="1" applyAlignment="1">
      <alignment horizontal="left"/>
    </xf>
    <xf numFmtId="0" fontId="6" fillId="0" borderId="3" xfId="0" applyFont="1" applyFill="1" applyBorder="1" applyAlignment="1">
      <alignment horizontal="center"/>
    </xf>
    <xf numFmtId="0" fontId="7" fillId="0" borderId="1" xfId="0" applyFont="1" applyFill="1" applyBorder="1" applyAlignment="1">
      <alignment horizontal="center"/>
    </xf>
    <xf numFmtId="0" fontId="6" fillId="0" borderId="1" xfId="0" applyFont="1" applyFill="1" applyBorder="1" applyAlignment="1">
      <alignment horizontal="center"/>
    </xf>
    <xf numFmtId="0" fontId="6" fillId="0" borderId="15" xfId="0" applyFont="1" applyFill="1" applyBorder="1" applyAlignment="1">
      <alignment horizontal="center"/>
    </xf>
    <xf numFmtId="0" fontId="11" fillId="0" borderId="6" xfId="0" applyFont="1" applyFill="1" applyBorder="1" applyAlignment="1">
      <alignment horizontal="center" vertical="center"/>
    </xf>
    <xf numFmtId="0" fontId="17" fillId="0" borderId="17" xfId="2" applyFont="1" applyBorder="1" applyAlignment="1">
      <alignment horizontal="center" vertical="center"/>
    </xf>
    <xf numFmtId="0" fontId="17" fillId="0" borderId="18" xfId="2" applyFont="1" applyBorder="1" applyAlignment="1">
      <alignment horizontal="center" vertical="center"/>
    </xf>
    <xf numFmtId="0" fontId="17" fillId="0" borderId="16" xfId="2" applyFont="1" applyBorder="1" applyAlignment="1">
      <alignment horizontal="center" vertical="center"/>
    </xf>
    <xf numFmtId="0" fontId="17" fillId="7" borderId="1" xfId="2" applyFont="1" applyFill="1" applyBorder="1" applyAlignment="1">
      <alignment horizontal="center"/>
    </xf>
    <xf numFmtId="2" fontId="17" fillId="7" borderId="1" xfId="2" applyNumberFormat="1" applyFont="1" applyFill="1" applyBorder="1" applyAlignment="1">
      <alignment horizontal="center" vertical="center"/>
    </xf>
    <xf numFmtId="0" fontId="17" fillId="7" borderId="1" xfId="2" applyFont="1" applyFill="1" applyBorder="1" applyAlignment="1">
      <alignment horizontal="center" vertical="center"/>
    </xf>
    <xf numFmtId="0" fontId="17" fillId="0" borderId="1" xfId="2" applyFont="1" applyBorder="1" applyAlignment="1">
      <alignment horizontal="center" vertical="center"/>
    </xf>
    <xf numFmtId="2" fontId="17" fillId="0" borderId="1" xfId="2" applyNumberFormat="1" applyFont="1" applyBorder="1" applyAlignment="1">
      <alignment horizontal="center" vertical="center"/>
    </xf>
    <xf numFmtId="2" fontId="14" fillId="11" borderId="25" xfId="2" applyNumberFormat="1" applyFill="1" applyBorder="1" applyAlignment="1">
      <alignment horizontal="center" vertical="center" shrinkToFit="1"/>
    </xf>
    <xf numFmtId="2" fontId="14" fillId="11" borderId="26" xfId="2" applyNumberFormat="1" applyFill="1" applyBorder="1" applyAlignment="1">
      <alignment horizontal="center" vertical="center" shrinkToFit="1"/>
    </xf>
    <xf numFmtId="2" fontId="14" fillId="11" borderId="25" xfId="2" applyNumberFormat="1" applyFill="1" applyBorder="1" applyAlignment="1">
      <alignment horizontal="center" vertical="center"/>
    </xf>
    <xf numFmtId="2" fontId="14" fillId="11" borderId="26" xfId="2" applyNumberFormat="1" applyFill="1" applyBorder="1" applyAlignment="1">
      <alignment horizontal="center" vertical="center"/>
    </xf>
    <xf numFmtId="0" fontId="15" fillId="0" borderId="0" xfId="1" applyFont="1" applyAlignment="1">
      <alignment horizontal="center" wrapText="1"/>
    </xf>
    <xf numFmtId="0" fontId="15" fillId="0" borderId="0" xfId="1" applyFont="1" applyAlignment="1">
      <alignment horizontal="center"/>
    </xf>
    <xf numFmtId="0" fontId="8" fillId="0" borderId="24" xfId="1" applyBorder="1" applyAlignment="1">
      <alignment horizontal="center"/>
    </xf>
    <xf numFmtId="0" fontId="2" fillId="0" borderId="0" xfId="1" applyFont="1" applyAlignment="1">
      <alignment horizontal="center"/>
    </xf>
    <xf numFmtId="0" fontId="14" fillId="0" borderId="1" xfId="2" applyBorder="1"/>
    <xf numFmtId="14" fontId="14" fillId="0" borderId="1" xfId="2" applyNumberFormat="1" applyBorder="1"/>
    <xf numFmtId="49" fontId="20" fillId="12" borderId="1" xfId="0" applyNumberFormat="1" applyFont="1" applyFill="1" applyBorder="1" applyAlignment="1" applyProtection="1">
      <alignment horizontal="left" vertical="center"/>
      <protection locked="0"/>
    </xf>
    <xf numFmtId="49" fontId="21" fillId="12" borderId="1" xfId="0" applyNumberFormat="1" applyFont="1" applyFill="1" applyBorder="1" applyAlignment="1" applyProtection="1">
      <alignment horizontal="left" vertical="center"/>
      <protection locked="0"/>
    </xf>
    <xf numFmtId="0" fontId="22" fillId="13" borderId="1" xfId="2" applyFont="1" applyFill="1" applyBorder="1" applyAlignment="1">
      <alignment horizontal="center" vertic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png"/><Relationship Id="rId1" Type="http://schemas.openxmlformats.org/officeDocument/2006/relationships/image" Target="../media/image1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774700</xdr:colOff>
      <xdr:row>16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9A2F4FD-DE4E-F449-B388-05836BF26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13</xdr:col>
      <xdr:colOff>508000</xdr:colOff>
      <xdr:row>52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F0C909D-2F11-D74B-96A7-6B0AD9D0F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454400"/>
          <a:ext cx="10414000" cy="7213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11</xdr:col>
      <xdr:colOff>774700</xdr:colOff>
      <xdr:row>69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F829C4-8A7B-6A47-A11C-7E185644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09728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11</xdr:col>
      <xdr:colOff>774700</xdr:colOff>
      <xdr:row>96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B578692-4339-E042-97F7-8ADFDB700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4224000"/>
          <a:ext cx="9029700" cy="5461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11</xdr:col>
      <xdr:colOff>774700</xdr:colOff>
      <xdr:row>124</xdr:row>
      <xdr:rowOff>177800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9242464-5218-534E-8F6C-42F61390D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9913600"/>
          <a:ext cx="9029700" cy="5461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B2:J212"/>
  <sheetViews>
    <sheetView showGridLines="0" zoomScale="60" zoomScaleNormal="60" workbookViewId="0">
      <selection activeCell="G218" sqref="G218"/>
    </sheetView>
  </sheetViews>
  <sheetFormatPr defaultColWidth="10.83203125" defaultRowHeight="14.5"/>
  <cols>
    <col min="1" max="1" width="10.83203125" style="44"/>
    <col min="2" max="2" width="10.83203125" style="45"/>
    <col min="3" max="3" width="27.83203125" style="45" customWidth="1"/>
    <col min="4" max="4" width="20.6640625" style="46" bestFit="1" customWidth="1"/>
    <col min="5" max="5" width="21.33203125" style="46" bestFit="1" customWidth="1"/>
    <col min="6" max="6" width="21.5" style="47" customWidth="1"/>
    <col min="7" max="7" width="25" style="47" customWidth="1"/>
    <col min="8" max="8" width="27.5" style="47" customWidth="1"/>
    <col min="9" max="9" width="20.1640625" style="48" customWidth="1"/>
    <col min="10" max="10" width="16" style="48" customWidth="1"/>
    <col min="11" max="16384" width="10.83203125" style="44"/>
  </cols>
  <sheetData>
    <row r="2" spans="2:10" ht="30" customHeight="1">
      <c r="B2" s="107" t="s">
        <v>37</v>
      </c>
      <c r="C2" s="122" t="s">
        <v>38</v>
      </c>
      <c r="D2" s="107" t="s">
        <v>150</v>
      </c>
      <c r="E2" s="107" t="s">
        <v>151</v>
      </c>
      <c r="F2" s="108" t="s">
        <v>152</v>
      </c>
      <c r="G2" s="108" t="s">
        <v>153</v>
      </c>
      <c r="H2" s="108" t="s">
        <v>154</v>
      </c>
      <c r="I2" s="109" t="s">
        <v>155</v>
      </c>
      <c r="J2" s="109" t="s">
        <v>156</v>
      </c>
    </row>
    <row r="3" spans="2:10">
      <c r="B3" s="142" t="s">
        <v>112</v>
      </c>
      <c r="C3" s="184">
        <v>10215</v>
      </c>
      <c r="D3" s="187"/>
      <c r="E3" s="110" t="s">
        <v>113</v>
      </c>
      <c r="F3" s="111">
        <v>50.7155151367188</v>
      </c>
      <c r="G3" s="111">
        <v>58.301021575927599</v>
      </c>
      <c r="H3" s="111">
        <v>43.142208099365199</v>
      </c>
      <c r="I3" s="188"/>
      <c r="J3" s="188"/>
    </row>
    <row r="4" spans="2:10">
      <c r="B4" s="142" t="s">
        <v>94</v>
      </c>
      <c r="C4" s="185"/>
      <c r="D4" s="187"/>
      <c r="E4" s="110" t="s">
        <v>95</v>
      </c>
      <c r="F4" s="111">
        <v>73.314794921875006</v>
      </c>
      <c r="G4" s="111">
        <v>82.019874572754006</v>
      </c>
      <c r="H4" s="111">
        <v>64.625793457031193</v>
      </c>
      <c r="I4" s="188"/>
      <c r="J4" s="188"/>
    </row>
    <row r="5" spans="2:10" hidden="1">
      <c r="B5" s="142"/>
      <c r="C5" s="185"/>
      <c r="D5" s="189" t="s">
        <v>157</v>
      </c>
      <c r="E5" s="143" t="s">
        <v>158</v>
      </c>
      <c r="F5" s="156"/>
      <c r="G5" s="157"/>
      <c r="H5" s="157"/>
      <c r="I5" s="188">
        <f>SUM(F5:F6)</f>
        <v>0</v>
      </c>
      <c r="J5" s="188" t="e">
        <f>F5/(F5+F6)</f>
        <v>#DIV/0!</v>
      </c>
    </row>
    <row r="6" spans="2:10" hidden="1">
      <c r="B6" s="142"/>
      <c r="C6" s="185"/>
      <c r="D6" s="189"/>
      <c r="E6" s="143" t="s">
        <v>159</v>
      </c>
      <c r="F6" s="156"/>
      <c r="G6" s="157"/>
      <c r="H6" s="157"/>
      <c r="I6" s="188"/>
      <c r="J6" s="188"/>
    </row>
    <row r="7" spans="2:10" hidden="1">
      <c r="B7" s="142"/>
      <c r="C7" s="185"/>
      <c r="D7" s="189" t="s">
        <v>25</v>
      </c>
      <c r="E7" s="143" t="s">
        <v>160</v>
      </c>
      <c r="F7" s="156"/>
      <c r="G7" s="157"/>
      <c r="H7" s="157"/>
      <c r="I7" s="188">
        <f>SUM(F7:F8)</f>
        <v>0</v>
      </c>
      <c r="J7" s="188" t="e">
        <f>F7/(F7+F8)</f>
        <v>#DIV/0!</v>
      </c>
    </row>
    <row r="8" spans="2:10" hidden="1">
      <c r="B8" s="142"/>
      <c r="C8" s="185"/>
      <c r="D8" s="189"/>
      <c r="E8" s="143" t="s">
        <v>161</v>
      </c>
      <c r="F8" s="156"/>
      <c r="G8" s="157"/>
      <c r="H8" s="157"/>
      <c r="I8" s="188"/>
      <c r="J8" s="188"/>
    </row>
    <row r="9" spans="2:10" hidden="1">
      <c r="B9" s="142"/>
      <c r="C9" s="185"/>
      <c r="D9" s="189" t="s">
        <v>162</v>
      </c>
      <c r="E9" s="143" t="s">
        <v>163</v>
      </c>
      <c r="F9" s="156"/>
      <c r="G9" s="156"/>
      <c r="H9" s="156"/>
      <c r="I9" s="188">
        <f>SUM(F9:F10)</f>
        <v>0</v>
      </c>
      <c r="J9" s="188" t="e">
        <f>F9/(F9+F10)</f>
        <v>#DIV/0!</v>
      </c>
    </row>
    <row r="10" spans="2:10" hidden="1">
      <c r="B10" s="142"/>
      <c r="C10" s="185"/>
      <c r="D10" s="189"/>
      <c r="E10" s="143" t="s">
        <v>164</v>
      </c>
      <c r="F10" s="156"/>
      <c r="G10" s="156"/>
      <c r="H10" s="156"/>
      <c r="I10" s="188"/>
      <c r="J10" s="188"/>
    </row>
    <row r="11" spans="2:10" hidden="1">
      <c r="B11" s="142"/>
      <c r="C11" s="185"/>
      <c r="D11" s="189" t="s">
        <v>28</v>
      </c>
      <c r="E11" s="143" t="s">
        <v>165</v>
      </c>
      <c r="F11" s="158"/>
      <c r="G11" s="158"/>
      <c r="H11" s="158"/>
      <c r="I11" s="188">
        <f>SUM(F11:F12)</f>
        <v>0</v>
      </c>
      <c r="J11" s="188" t="e">
        <f>F11/(F11+F12)</f>
        <v>#DIV/0!</v>
      </c>
    </row>
    <row r="12" spans="2:10" hidden="1">
      <c r="B12" s="142"/>
      <c r="C12" s="185"/>
      <c r="D12" s="189"/>
      <c r="E12" s="143" t="s">
        <v>166</v>
      </c>
      <c r="F12" s="158"/>
      <c r="G12" s="158"/>
      <c r="H12" s="158"/>
      <c r="I12" s="188"/>
      <c r="J12" s="188"/>
    </row>
    <row r="13" spans="2:10" hidden="1">
      <c r="B13" s="121" t="s">
        <v>128</v>
      </c>
      <c r="C13" s="185"/>
      <c r="D13" s="190" t="s">
        <v>32</v>
      </c>
      <c r="E13" s="110" t="s">
        <v>198</v>
      </c>
      <c r="F13" s="111"/>
      <c r="G13" s="111"/>
      <c r="H13" s="111"/>
      <c r="I13" s="191">
        <f>SUM(F13:F14)</f>
        <v>0</v>
      </c>
      <c r="J13" s="191" t="e">
        <f>F13/(F13+F14)</f>
        <v>#DIV/0!</v>
      </c>
    </row>
    <row r="14" spans="2:10" hidden="1">
      <c r="B14" s="142" t="s">
        <v>128</v>
      </c>
      <c r="C14" s="185"/>
      <c r="D14" s="190"/>
      <c r="E14" s="110" t="s">
        <v>199</v>
      </c>
      <c r="F14" s="111"/>
      <c r="G14" s="111"/>
      <c r="H14" s="111"/>
      <c r="I14" s="191"/>
      <c r="J14" s="191"/>
    </row>
    <row r="15" spans="2:10">
      <c r="B15" s="142" t="s">
        <v>142</v>
      </c>
      <c r="C15" s="185"/>
      <c r="D15" s="184" t="s">
        <v>200</v>
      </c>
      <c r="E15" s="110" t="s">
        <v>203</v>
      </c>
      <c r="F15" s="111">
        <v>22.8026245117188</v>
      </c>
      <c r="G15" s="111">
        <v>28.193332672119158</v>
      </c>
      <c r="H15" s="111">
        <v>18.1504726409912</v>
      </c>
      <c r="I15" s="191">
        <f>SUM(F15:F16)</f>
        <v>22.8026245117188</v>
      </c>
      <c r="J15" s="191">
        <f>F15/(F15+F16)</f>
        <v>1</v>
      </c>
    </row>
    <row r="16" spans="2:10">
      <c r="B16" s="142" t="s">
        <v>142</v>
      </c>
      <c r="C16" s="186"/>
      <c r="D16" s="186"/>
      <c r="E16" s="110" t="s">
        <v>204</v>
      </c>
      <c r="F16" s="111">
        <v>0</v>
      </c>
      <c r="G16" s="111">
        <v>0.85196977853775202</v>
      </c>
      <c r="H16" s="111">
        <v>0</v>
      </c>
      <c r="I16" s="191"/>
      <c r="J16" s="191"/>
    </row>
    <row r="17" spans="2:10">
      <c r="B17" s="142" t="s">
        <v>114</v>
      </c>
      <c r="C17" s="184">
        <v>10225</v>
      </c>
      <c r="D17" s="187"/>
      <c r="E17" s="110" t="s">
        <v>113</v>
      </c>
      <c r="F17" s="111">
        <v>103.916259765625</v>
      </c>
      <c r="G17" s="111">
        <v>114.92681884765641</v>
      </c>
      <c r="H17" s="111">
        <v>92.931404113769602</v>
      </c>
      <c r="I17" s="188"/>
      <c r="J17" s="188"/>
    </row>
    <row r="18" spans="2:10">
      <c r="B18" s="142" t="s">
        <v>96</v>
      </c>
      <c r="C18" s="185"/>
      <c r="D18" s="187"/>
      <c r="E18" s="110" t="s">
        <v>95</v>
      </c>
      <c r="F18" s="111">
        <v>123.645947265625</v>
      </c>
      <c r="G18" s="111">
        <v>135.12284851074199</v>
      </c>
      <c r="H18" s="111">
        <v>112.1969833374024</v>
      </c>
      <c r="I18" s="188"/>
      <c r="J18" s="188"/>
    </row>
    <row r="19" spans="2:10" hidden="1">
      <c r="B19" s="142"/>
      <c r="C19" s="185"/>
      <c r="D19" s="189" t="s">
        <v>157</v>
      </c>
      <c r="E19" s="143" t="s">
        <v>158</v>
      </c>
      <c r="F19" s="156"/>
      <c r="G19" s="157"/>
      <c r="H19" s="157"/>
      <c r="I19" s="188">
        <f>SUM(F19:F20)</f>
        <v>0</v>
      </c>
      <c r="J19" s="188" t="e">
        <f>F19/(F19+F20)</f>
        <v>#DIV/0!</v>
      </c>
    </row>
    <row r="20" spans="2:10" hidden="1">
      <c r="B20" s="142"/>
      <c r="C20" s="185"/>
      <c r="D20" s="189"/>
      <c r="E20" s="143" t="s">
        <v>159</v>
      </c>
      <c r="F20" s="156"/>
      <c r="G20" s="157"/>
      <c r="H20" s="157"/>
      <c r="I20" s="188"/>
      <c r="J20" s="188"/>
    </row>
    <row r="21" spans="2:10" hidden="1">
      <c r="B21" s="142"/>
      <c r="C21" s="185"/>
      <c r="D21" s="189" t="s">
        <v>25</v>
      </c>
      <c r="E21" s="143" t="s">
        <v>160</v>
      </c>
      <c r="F21" s="156"/>
      <c r="G21" s="157"/>
      <c r="H21" s="157"/>
      <c r="I21" s="188">
        <f>SUM(F21:F22)</f>
        <v>0</v>
      </c>
      <c r="J21" s="188" t="e">
        <f>F21/(F21+F22)</f>
        <v>#DIV/0!</v>
      </c>
    </row>
    <row r="22" spans="2:10" hidden="1">
      <c r="B22" s="142"/>
      <c r="C22" s="185"/>
      <c r="D22" s="189"/>
      <c r="E22" s="143" t="s">
        <v>161</v>
      </c>
      <c r="F22" s="156"/>
      <c r="G22" s="157"/>
      <c r="H22" s="157"/>
      <c r="I22" s="188"/>
      <c r="J22" s="188"/>
    </row>
    <row r="23" spans="2:10" hidden="1">
      <c r="B23" s="142"/>
      <c r="C23" s="185"/>
      <c r="D23" s="189" t="s">
        <v>162</v>
      </c>
      <c r="E23" s="143" t="s">
        <v>163</v>
      </c>
      <c r="F23" s="156"/>
      <c r="G23" s="156"/>
      <c r="H23" s="156"/>
      <c r="I23" s="188">
        <f>SUM(F23:F24)</f>
        <v>0</v>
      </c>
      <c r="J23" s="188" t="e">
        <f>F23/(F23+F24)</f>
        <v>#DIV/0!</v>
      </c>
    </row>
    <row r="24" spans="2:10" hidden="1">
      <c r="B24" s="142"/>
      <c r="C24" s="185"/>
      <c r="D24" s="189"/>
      <c r="E24" s="143" t="s">
        <v>164</v>
      </c>
      <c r="F24" s="156"/>
      <c r="G24" s="156"/>
      <c r="H24" s="156"/>
      <c r="I24" s="188"/>
      <c r="J24" s="188"/>
    </row>
    <row r="25" spans="2:10" hidden="1">
      <c r="B25" s="142"/>
      <c r="C25" s="185"/>
      <c r="D25" s="189" t="s">
        <v>28</v>
      </c>
      <c r="E25" s="143" t="s">
        <v>165</v>
      </c>
      <c r="F25" s="158"/>
      <c r="G25" s="158"/>
      <c r="H25" s="158"/>
      <c r="I25" s="188">
        <f>SUM(F25:F26)</f>
        <v>0</v>
      </c>
      <c r="J25" s="188" t="e">
        <f>F25/(F25+F26)</f>
        <v>#DIV/0!</v>
      </c>
    </row>
    <row r="26" spans="2:10" hidden="1">
      <c r="B26" s="142"/>
      <c r="C26" s="185"/>
      <c r="D26" s="189"/>
      <c r="E26" s="143" t="s">
        <v>166</v>
      </c>
      <c r="F26" s="158"/>
      <c r="G26" s="158"/>
      <c r="H26" s="158"/>
      <c r="I26" s="188"/>
      <c r="J26" s="188"/>
    </row>
    <row r="27" spans="2:10" hidden="1">
      <c r="B27" s="142" t="s">
        <v>129</v>
      </c>
      <c r="C27" s="185"/>
      <c r="D27" s="190" t="s">
        <v>32</v>
      </c>
      <c r="E27" s="110" t="s">
        <v>198</v>
      </c>
      <c r="F27" s="111"/>
      <c r="G27" s="111"/>
      <c r="H27" s="111"/>
      <c r="I27" s="191">
        <f>SUM(F27:F28)</f>
        <v>0</v>
      </c>
      <c r="J27" s="191" t="e">
        <f>F27/(F27+F28)</f>
        <v>#DIV/0!</v>
      </c>
    </row>
    <row r="28" spans="2:10" hidden="1">
      <c r="B28" s="142" t="s">
        <v>129</v>
      </c>
      <c r="C28" s="185"/>
      <c r="D28" s="190"/>
      <c r="E28" s="110" t="s">
        <v>199</v>
      </c>
      <c r="F28" s="111"/>
      <c r="G28" s="111"/>
      <c r="H28" s="111"/>
      <c r="I28" s="191"/>
      <c r="J28" s="191"/>
    </row>
    <row r="29" spans="2:10">
      <c r="B29" s="121" t="s">
        <v>143</v>
      </c>
      <c r="C29" s="185"/>
      <c r="D29" s="184" t="s">
        <v>200</v>
      </c>
      <c r="E29" s="110" t="s">
        <v>203</v>
      </c>
      <c r="F29" s="111">
        <v>47.821670532226605</v>
      </c>
      <c r="G29" s="111">
        <v>55.260887145996001</v>
      </c>
      <c r="H29" s="111">
        <v>40.394191741943203</v>
      </c>
      <c r="I29" s="191">
        <f>SUM(F29:F30)</f>
        <v>48.120922207832379</v>
      </c>
      <c r="J29" s="191">
        <f>F29/(F29+F30)</f>
        <v>0.9937812564290992</v>
      </c>
    </row>
    <row r="30" spans="2:10">
      <c r="B30" s="121" t="s">
        <v>143</v>
      </c>
      <c r="C30" s="186"/>
      <c r="D30" s="186"/>
      <c r="E30" s="110" t="s">
        <v>204</v>
      </c>
      <c r="F30" s="111">
        <v>0.29925167560577404</v>
      </c>
      <c r="G30" s="111">
        <v>1.429397702217104</v>
      </c>
      <c r="H30" s="111">
        <v>1.2568186968564999E-2</v>
      </c>
      <c r="I30" s="191"/>
      <c r="J30" s="191"/>
    </row>
    <row r="31" spans="2:10">
      <c r="B31" s="121" t="s">
        <v>115</v>
      </c>
      <c r="C31" s="184">
        <v>10232</v>
      </c>
      <c r="D31" s="187"/>
      <c r="E31" s="110" t="s">
        <v>113</v>
      </c>
      <c r="F31" s="111">
        <v>43.650036621093804</v>
      </c>
      <c r="G31" s="111">
        <v>50.461303710937599</v>
      </c>
      <c r="H31" s="111">
        <v>36.848613739013679</v>
      </c>
      <c r="I31" s="188"/>
      <c r="J31" s="188"/>
    </row>
    <row r="32" spans="2:10">
      <c r="B32" s="121" t="s">
        <v>97</v>
      </c>
      <c r="C32" s="185"/>
      <c r="D32" s="187"/>
      <c r="E32" s="110" t="s">
        <v>95</v>
      </c>
      <c r="F32" s="111">
        <v>65.356372070312602</v>
      </c>
      <c r="G32" s="111">
        <v>74.040367126464801</v>
      </c>
      <c r="H32" s="111">
        <v>56.688358306884801</v>
      </c>
      <c r="I32" s="188"/>
      <c r="J32" s="188"/>
    </row>
    <row r="33" spans="2:10" hidden="1">
      <c r="B33" s="121"/>
      <c r="C33" s="185"/>
      <c r="D33" s="189" t="s">
        <v>157</v>
      </c>
      <c r="E33" s="143" t="s">
        <v>158</v>
      </c>
      <c r="F33" s="156"/>
      <c r="G33" s="157"/>
      <c r="H33" s="157"/>
      <c r="I33" s="188">
        <f>SUM(F33:F34)</f>
        <v>0</v>
      </c>
      <c r="J33" s="188" t="e">
        <f>F33/(F33+F34)</f>
        <v>#DIV/0!</v>
      </c>
    </row>
    <row r="34" spans="2:10" hidden="1">
      <c r="B34" s="121"/>
      <c r="C34" s="185"/>
      <c r="D34" s="189"/>
      <c r="E34" s="143" t="s">
        <v>159</v>
      </c>
      <c r="F34" s="156"/>
      <c r="G34" s="157"/>
      <c r="H34" s="157"/>
      <c r="I34" s="188"/>
      <c r="J34" s="188"/>
    </row>
    <row r="35" spans="2:10" hidden="1">
      <c r="B35" s="121"/>
      <c r="C35" s="185"/>
      <c r="D35" s="189" t="s">
        <v>25</v>
      </c>
      <c r="E35" s="143" t="s">
        <v>160</v>
      </c>
      <c r="F35" s="156"/>
      <c r="G35" s="157"/>
      <c r="H35" s="157"/>
      <c r="I35" s="188">
        <f>SUM(F35:F36)</f>
        <v>0</v>
      </c>
      <c r="J35" s="188" t="e">
        <f>F35/(F35+F36)</f>
        <v>#DIV/0!</v>
      </c>
    </row>
    <row r="36" spans="2:10" hidden="1">
      <c r="B36" s="121"/>
      <c r="C36" s="185"/>
      <c r="D36" s="189"/>
      <c r="E36" s="143" t="s">
        <v>161</v>
      </c>
      <c r="F36" s="156"/>
      <c r="G36" s="157"/>
      <c r="H36" s="157"/>
      <c r="I36" s="188"/>
      <c r="J36" s="188"/>
    </row>
    <row r="37" spans="2:10" hidden="1">
      <c r="B37" s="121"/>
      <c r="C37" s="185"/>
      <c r="D37" s="189" t="s">
        <v>162</v>
      </c>
      <c r="E37" s="143" t="s">
        <v>163</v>
      </c>
      <c r="F37" s="156"/>
      <c r="G37" s="156"/>
      <c r="H37" s="156"/>
      <c r="I37" s="188">
        <f>SUM(F37:F38)</f>
        <v>0</v>
      </c>
      <c r="J37" s="188" t="e">
        <f>F37/(F37+F38)</f>
        <v>#DIV/0!</v>
      </c>
    </row>
    <row r="38" spans="2:10" hidden="1">
      <c r="B38" s="121"/>
      <c r="C38" s="185"/>
      <c r="D38" s="189"/>
      <c r="E38" s="143" t="s">
        <v>164</v>
      </c>
      <c r="F38" s="156"/>
      <c r="G38" s="156"/>
      <c r="H38" s="156"/>
      <c r="I38" s="188"/>
      <c r="J38" s="188"/>
    </row>
    <row r="39" spans="2:10" hidden="1">
      <c r="B39" s="142"/>
      <c r="C39" s="185"/>
      <c r="D39" s="189" t="s">
        <v>28</v>
      </c>
      <c r="E39" s="143" t="s">
        <v>165</v>
      </c>
      <c r="F39" s="158"/>
      <c r="G39" s="158"/>
      <c r="H39" s="158"/>
      <c r="I39" s="188">
        <f>SUM(F39:F40)</f>
        <v>0</v>
      </c>
      <c r="J39" s="188" t="e">
        <f>F39/(F39+F40)</f>
        <v>#DIV/0!</v>
      </c>
    </row>
    <row r="40" spans="2:10" hidden="1">
      <c r="B40" s="142"/>
      <c r="C40" s="185"/>
      <c r="D40" s="189"/>
      <c r="E40" s="143" t="s">
        <v>166</v>
      </c>
      <c r="F40" s="158"/>
      <c r="G40" s="158"/>
      <c r="H40" s="158"/>
      <c r="I40" s="188"/>
      <c r="J40" s="188"/>
    </row>
    <row r="41" spans="2:10" hidden="1">
      <c r="B41" s="142" t="s">
        <v>130</v>
      </c>
      <c r="C41" s="185"/>
      <c r="D41" s="190" t="s">
        <v>32</v>
      </c>
      <c r="E41" s="110" t="s">
        <v>198</v>
      </c>
      <c r="F41" s="111"/>
      <c r="G41" s="111"/>
      <c r="H41" s="111"/>
      <c r="I41" s="191">
        <f>SUM(F41:F42)</f>
        <v>0</v>
      </c>
      <c r="J41" s="191" t="e">
        <f>F41/(F41+F42)</f>
        <v>#DIV/0!</v>
      </c>
    </row>
    <row r="42" spans="2:10" hidden="1">
      <c r="B42" s="142" t="s">
        <v>130</v>
      </c>
      <c r="C42" s="185"/>
      <c r="D42" s="190"/>
      <c r="E42" s="110" t="s">
        <v>199</v>
      </c>
      <c r="F42" s="111"/>
      <c r="G42" s="111"/>
      <c r="H42" s="111"/>
      <c r="I42" s="191"/>
      <c r="J42" s="191"/>
    </row>
    <row r="43" spans="2:10">
      <c r="B43" s="142" t="s">
        <v>144</v>
      </c>
      <c r="C43" s="185"/>
      <c r="D43" s="184" t="s">
        <v>200</v>
      </c>
      <c r="E43" s="110" t="s">
        <v>203</v>
      </c>
      <c r="F43" s="111">
        <v>20.281990051269599</v>
      </c>
      <c r="G43" s="111">
        <v>25.642599105834961</v>
      </c>
      <c r="H43" s="111">
        <v>15.729345321655281</v>
      </c>
      <c r="I43" s="191">
        <f>SUM(F43:F44)</f>
        <v>20.281990051269599</v>
      </c>
      <c r="J43" s="191">
        <f>F43/(F43+F44)</f>
        <v>1</v>
      </c>
    </row>
    <row r="44" spans="2:10">
      <c r="B44" s="142" t="s">
        <v>144</v>
      </c>
      <c r="C44" s="186"/>
      <c r="D44" s="186"/>
      <c r="E44" s="110" t="s">
        <v>204</v>
      </c>
      <c r="F44" s="111">
        <v>0</v>
      </c>
      <c r="G44" s="111">
        <v>0.93292450904846003</v>
      </c>
      <c r="H44" s="111">
        <v>0</v>
      </c>
      <c r="I44" s="191"/>
      <c r="J44" s="191"/>
    </row>
    <row r="45" spans="2:10">
      <c r="B45" s="142" t="s">
        <v>116</v>
      </c>
      <c r="C45" s="184">
        <v>10247</v>
      </c>
      <c r="D45" s="187"/>
      <c r="E45" s="110" t="s">
        <v>113</v>
      </c>
      <c r="F45" s="111">
        <v>58.851800537109398</v>
      </c>
      <c r="G45" s="111">
        <v>66.743591308593594</v>
      </c>
      <c r="H45" s="111">
        <v>50.973213195800803</v>
      </c>
      <c r="I45" s="188"/>
      <c r="J45" s="188"/>
    </row>
    <row r="46" spans="2:10">
      <c r="B46" s="142" t="s">
        <v>98</v>
      </c>
      <c r="C46" s="185"/>
      <c r="D46" s="187"/>
      <c r="E46" s="110" t="s">
        <v>95</v>
      </c>
      <c r="F46" s="111">
        <v>67.616400146484395</v>
      </c>
      <c r="G46" s="111">
        <v>76.091011047363196</v>
      </c>
      <c r="H46" s="111">
        <v>59.157020568847599</v>
      </c>
      <c r="I46" s="188"/>
      <c r="J46" s="188"/>
    </row>
    <row r="47" spans="2:10" hidden="1">
      <c r="B47" s="142"/>
      <c r="C47" s="185"/>
      <c r="D47" s="189" t="s">
        <v>157</v>
      </c>
      <c r="E47" s="143" t="s">
        <v>158</v>
      </c>
      <c r="F47" s="156"/>
      <c r="G47" s="157"/>
      <c r="H47" s="157"/>
      <c r="I47" s="188">
        <f>SUM(F47:F48)</f>
        <v>0</v>
      </c>
      <c r="J47" s="188" t="e">
        <f>F47/(F47+F48)</f>
        <v>#DIV/0!</v>
      </c>
    </row>
    <row r="48" spans="2:10" hidden="1">
      <c r="B48" s="142"/>
      <c r="C48" s="185"/>
      <c r="D48" s="189"/>
      <c r="E48" s="143" t="s">
        <v>159</v>
      </c>
      <c r="F48" s="156"/>
      <c r="G48" s="157"/>
      <c r="H48" s="157"/>
      <c r="I48" s="188"/>
      <c r="J48" s="188"/>
    </row>
    <row r="49" spans="2:10" hidden="1">
      <c r="B49" s="142"/>
      <c r="C49" s="185"/>
      <c r="D49" s="189" t="s">
        <v>25</v>
      </c>
      <c r="E49" s="143" t="s">
        <v>160</v>
      </c>
      <c r="F49" s="156"/>
      <c r="G49" s="157"/>
      <c r="H49" s="157"/>
      <c r="I49" s="188">
        <f>SUM(F49:F50)</f>
        <v>0</v>
      </c>
      <c r="J49" s="188" t="e">
        <f>F49/(F49+F50)</f>
        <v>#DIV/0!</v>
      </c>
    </row>
    <row r="50" spans="2:10" hidden="1">
      <c r="B50" s="142"/>
      <c r="C50" s="185"/>
      <c r="D50" s="189"/>
      <c r="E50" s="143" t="s">
        <v>161</v>
      </c>
      <c r="F50" s="156"/>
      <c r="G50" s="157"/>
      <c r="H50" s="157"/>
      <c r="I50" s="188"/>
      <c r="J50" s="188"/>
    </row>
    <row r="51" spans="2:10" hidden="1">
      <c r="B51" s="142"/>
      <c r="C51" s="185"/>
      <c r="D51" s="189" t="s">
        <v>162</v>
      </c>
      <c r="E51" s="143" t="s">
        <v>163</v>
      </c>
      <c r="F51" s="156"/>
      <c r="G51" s="156"/>
      <c r="H51" s="156"/>
      <c r="I51" s="188">
        <f>SUM(F51:F52)</f>
        <v>0</v>
      </c>
      <c r="J51" s="188" t="e">
        <f>F51/(F51+F52)</f>
        <v>#DIV/0!</v>
      </c>
    </row>
    <row r="52" spans="2:10" hidden="1">
      <c r="B52" s="142"/>
      <c r="C52" s="185"/>
      <c r="D52" s="189"/>
      <c r="E52" s="143" t="s">
        <v>164</v>
      </c>
      <c r="F52" s="156"/>
      <c r="G52" s="156"/>
      <c r="H52" s="156"/>
      <c r="I52" s="188"/>
      <c r="J52" s="188"/>
    </row>
    <row r="53" spans="2:10" hidden="1">
      <c r="B53" s="142"/>
      <c r="C53" s="185"/>
      <c r="D53" s="189" t="s">
        <v>28</v>
      </c>
      <c r="E53" s="143" t="s">
        <v>165</v>
      </c>
      <c r="F53" s="158"/>
      <c r="G53" s="158"/>
      <c r="H53" s="158"/>
      <c r="I53" s="188">
        <f>SUM(F53:F54)</f>
        <v>0</v>
      </c>
      <c r="J53" s="188" t="e">
        <f>F53/(F53+F54)</f>
        <v>#DIV/0!</v>
      </c>
    </row>
    <row r="54" spans="2:10" hidden="1">
      <c r="B54" s="142"/>
      <c r="C54" s="185"/>
      <c r="D54" s="189"/>
      <c r="E54" s="143" t="s">
        <v>166</v>
      </c>
      <c r="F54" s="158"/>
      <c r="G54" s="158"/>
      <c r="H54" s="158"/>
      <c r="I54" s="188"/>
      <c r="J54" s="188"/>
    </row>
    <row r="55" spans="2:10" hidden="1">
      <c r="B55" s="142" t="s">
        <v>131</v>
      </c>
      <c r="C55" s="185"/>
      <c r="D55" s="190" t="s">
        <v>32</v>
      </c>
      <c r="E55" s="110" t="s">
        <v>198</v>
      </c>
      <c r="F55" s="111"/>
      <c r="G55" s="111"/>
      <c r="H55" s="111"/>
      <c r="I55" s="191">
        <f>SUM(F55:F56)</f>
        <v>0</v>
      </c>
      <c r="J55" s="191" t="e">
        <f>F55/(F55+F56)</f>
        <v>#DIV/0!</v>
      </c>
    </row>
    <row r="56" spans="2:10" hidden="1">
      <c r="B56" s="142" t="s">
        <v>131</v>
      </c>
      <c r="C56" s="185"/>
      <c r="D56" s="190"/>
      <c r="E56" s="110" t="s">
        <v>199</v>
      </c>
      <c r="F56" s="111"/>
      <c r="G56" s="111"/>
      <c r="H56" s="111"/>
      <c r="I56" s="191"/>
      <c r="J56" s="191"/>
    </row>
    <row r="57" spans="2:10">
      <c r="B57" s="142" t="s">
        <v>145</v>
      </c>
      <c r="C57" s="185"/>
      <c r="D57" s="184" t="s">
        <v>200</v>
      </c>
      <c r="E57" s="110" t="s">
        <v>203</v>
      </c>
      <c r="F57" s="111">
        <v>21.7077453613282</v>
      </c>
      <c r="G57" s="111">
        <v>26.804534912109361</v>
      </c>
      <c r="H57" s="111">
        <v>17.30477142333984</v>
      </c>
      <c r="I57" s="191">
        <f>SUM(F57:F58)</f>
        <v>21.7077453613282</v>
      </c>
      <c r="J57" s="191">
        <f>F57/(F57+F58)</f>
        <v>1</v>
      </c>
    </row>
    <row r="58" spans="2:10">
      <c r="B58" s="142" t="s">
        <v>145</v>
      </c>
      <c r="C58" s="186"/>
      <c r="D58" s="186"/>
      <c r="E58" s="110" t="s">
        <v>204</v>
      </c>
      <c r="F58" s="111">
        <v>0</v>
      </c>
      <c r="G58" s="111">
        <v>0.80113768577575595</v>
      </c>
      <c r="H58" s="111">
        <v>0</v>
      </c>
      <c r="I58" s="191"/>
      <c r="J58" s="191"/>
    </row>
    <row r="59" spans="2:10">
      <c r="B59" s="142" t="s">
        <v>117</v>
      </c>
      <c r="C59" s="184">
        <v>10257</v>
      </c>
      <c r="D59" s="187"/>
      <c r="E59" s="110" t="s">
        <v>113</v>
      </c>
      <c r="F59" s="111">
        <v>55.612585449218798</v>
      </c>
      <c r="G59" s="111">
        <v>62.884956359863203</v>
      </c>
      <c r="H59" s="111">
        <v>48.351436614990398</v>
      </c>
      <c r="I59" s="188"/>
      <c r="J59" s="188"/>
    </row>
    <row r="60" spans="2:10">
      <c r="B60" s="142" t="s">
        <v>99</v>
      </c>
      <c r="C60" s="185"/>
      <c r="D60" s="187"/>
      <c r="E60" s="110" t="s">
        <v>95</v>
      </c>
      <c r="F60" s="111">
        <v>78.888720703125003</v>
      </c>
      <c r="G60" s="111">
        <v>88.361053466796804</v>
      </c>
      <c r="H60" s="111">
        <v>69.435401916504006</v>
      </c>
      <c r="I60" s="188"/>
      <c r="J60" s="188"/>
    </row>
    <row r="61" spans="2:10" hidden="1">
      <c r="B61" s="142"/>
      <c r="C61" s="185"/>
      <c r="D61" s="189" t="s">
        <v>157</v>
      </c>
      <c r="E61" s="143" t="s">
        <v>158</v>
      </c>
      <c r="F61" s="156"/>
      <c r="G61" s="157"/>
      <c r="H61" s="157"/>
      <c r="I61" s="188">
        <f>SUM(F61:F62)</f>
        <v>0</v>
      </c>
      <c r="J61" s="188" t="e">
        <f>F61/(F61+F62)</f>
        <v>#DIV/0!</v>
      </c>
    </row>
    <row r="62" spans="2:10" hidden="1">
      <c r="B62" s="142"/>
      <c r="C62" s="185"/>
      <c r="D62" s="189"/>
      <c r="E62" s="143" t="s">
        <v>159</v>
      </c>
      <c r="F62" s="156"/>
      <c r="G62" s="157"/>
      <c r="H62" s="157"/>
      <c r="I62" s="188"/>
      <c r="J62" s="188"/>
    </row>
    <row r="63" spans="2:10" hidden="1">
      <c r="B63" s="142"/>
      <c r="C63" s="185"/>
      <c r="D63" s="189" t="s">
        <v>25</v>
      </c>
      <c r="E63" s="143" t="s">
        <v>160</v>
      </c>
      <c r="F63" s="156"/>
      <c r="G63" s="157"/>
      <c r="H63" s="157"/>
      <c r="I63" s="188">
        <f>SUM(F63:F64)</f>
        <v>0</v>
      </c>
      <c r="J63" s="188" t="e">
        <f>F63/(F63+F64)</f>
        <v>#DIV/0!</v>
      </c>
    </row>
    <row r="64" spans="2:10" hidden="1">
      <c r="B64" s="142"/>
      <c r="C64" s="185"/>
      <c r="D64" s="189"/>
      <c r="E64" s="143" t="s">
        <v>161</v>
      </c>
      <c r="F64" s="156"/>
      <c r="G64" s="157"/>
      <c r="H64" s="157"/>
      <c r="I64" s="188"/>
      <c r="J64" s="188"/>
    </row>
    <row r="65" spans="2:10" hidden="1">
      <c r="B65" s="142"/>
      <c r="C65" s="185"/>
      <c r="D65" s="189" t="s">
        <v>162</v>
      </c>
      <c r="E65" s="143" t="s">
        <v>163</v>
      </c>
      <c r="F65" s="156"/>
      <c r="G65" s="156"/>
      <c r="H65" s="156"/>
      <c r="I65" s="188">
        <f>SUM(F65:F66)</f>
        <v>0</v>
      </c>
      <c r="J65" s="188" t="e">
        <f>F65/(F65+F66)</f>
        <v>#DIV/0!</v>
      </c>
    </row>
    <row r="66" spans="2:10" hidden="1">
      <c r="B66" s="142"/>
      <c r="C66" s="185"/>
      <c r="D66" s="189"/>
      <c r="E66" s="143" t="s">
        <v>164</v>
      </c>
      <c r="F66" s="156"/>
      <c r="G66" s="156"/>
      <c r="H66" s="156"/>
      <c r="I66" s="188"/>
      <c r="J66" s="188"/>
    </row>
    <row r="67" spans="2:10" hidden="1">
      <c r="B67" s="142"/>
      <c r="C67" s="185"/>
      <c r="D67" s="189" t="s">
        <v>28</v>
      </c>
      <c r="E67" s="143" t="s">
        <v>165</v>
      </c>
      <c r="F67" s="158"/>
      <c r="G67" s="158"/>
      <c r="H67" s="158"/>
      <c r="I67" s="188">
        <f>SUM(F67:F68)</f>
        <v>0</v>
      </c>
      <c r="J67" s="188" t="e">
        <f>F67/(F67+F68)</f>
        <v>#DIV/0!</v>
      </c>
    </row>
    <row r="68" spans="2:10" hidden="1">
      <c r="B68" s="142"/>
      <c r="C68" s="185"/>
      <c r="D68" s="189"/>
      <c r="E68" s="143" t="s">
        <v>166</v>
      </c>
      <c r="F68" s="158"/>
      <c r="G68" s="158"/>
      <c r="H68" s="158"/>
      <c r="I68" s="188"/>
      <c r="J68" s="188"/>
    </row>
    <row r="69" spans="2:10" hidden="1">
      <c r="B69" s="142" t="s">
        <v>132</v>
      </c>
      <c r="C69" s="185"/>
      <c r="D69" s="190" t="s">
        <v>32</v>
      </c>
      <c r="E69" s="110" t="s">
        <v>198</v>
      </c>
      <c r="F69" s="111"/>
      <c r="G69" s="111"/>
      <c r="H69" s="111"/>
      <c r="I69" s="191">
        <f>SUM(F69:F70)</f>
        <v>0</v>
      </c>
      <c r="J69" s="191" t="e">
        <f>F69/(F69+F70)</f>
        <v>#DIV/0!</v>
      </c>
    </row>
    <row r="70" spans="2:10" hidden="1">
      <c r="B70" s="142" t="s">
        <v>132</v>
      </c>
      <c r="C70" s="185"/>
      <c r="D70" s="190"/>
      <c r="E70" s="110" t="s">
        <v>199</v>
      </c>
      <c r="F70" s="111"/>
      <c r="G70" s="111"/>
      <c r="H70" s="111"/>
      <c r="I70" s="191"/>
      <c r="J70" s="191"/>
    </row>
    <row r="71" spans="2:10">
      <c r="B71" s="142" t="s">
        <v>146</v>
      </c>
      <c r="C71" s="185"/>
      <c r="D71" s="184" t="s">
        <v>200</v>
      </c>
      <c r="E71" s="110" t="s">
        <v>203</v>
      </c>
      <c r="F71" s="111">
        <v>23.002122497558599</v>
      </c>
      <c r="G71" s="111">
        <v>27.990293502807599</v>
      </c>
      <c r="H71" s="111">
        <v>18.647809982299801</v>
      </c>
      <c r="I71" s="191">
        <f>SUM(F71:F72)</f>
        <v>23.002122497558599</v>
      </c>
      <c r="J71" s="191">
        <f>F71/(F71+F72)</f>
        <v>1</v>
      </c>
    </row>
    <row r="72" spans="2:10">
      <c r="B72" s="142" t="s">
        <v>146</v>
      </c>
      <c r="C72" s="186"/>
      <c r="D72" s="186"/>
      <c r="E72" s="110" t="s">
        <v>204</v>
      </c>
      <c r="F72" s="111">
        <v>0</v>
      </c>
      <c r="G72" s="111">
        <v>0.73139947652816795</v>
      </c>
      <c r="H72" s="111">
        <v>0</v>
      </c>
      <c r="I72" s="191"/>
      <c r="J72" s="191"/>
    </row>
    <row r="73" spans="2:10">
      <c r="B73" s="142" t="s">
        <v>118</v>
      </c>
      <c r="C73" s="184">
        <v>10267</v>
      </c>
      <c r="D73" s="187"/>
      <c r="E73" s="110" t="s">
        <v>113</v>
      </c>
      <c r="F73" s="111">
        <v>51.785009765624999</v>
      </c>
      <c r="G73" s="111">
        <v>59.059135437011598</v>
      </c>
      <c r="H73" s="111">
        <v>44.5221138000488</v>
      </c>
      <c r="I73" s="188"/>
      <c r="J73" s="188"/>
    </row>
    <row r="74" spans="2:10">
      <c r="B74" s="142" t="s">
        <v>100</v>
      </c>
      <c r="C74" s="185"/>
      <c r="D74" s="187"/>
      <c r="E74" s="110" t="s">
        <v>95</v>
      </c>
      <c r="F74" s="111">
        <v>68.716741943359395</v>
      </c>
      <c r="G74" s="111">
        <v>77.364807128906406</v>
      </c>
      <c r="H74" s="111">
        <v>60.0845527648924</v>
      </c>
      <c r="I74" s="188"/>
      <c r="J74" s="188"/>
    </row>
    <row r="75" spans="2:10" hidden="1">
      <c r="B75" s="142"/>
      <c r="C75" s="185"/>
      <c r="D75" s="189" t="s">
        <v>157</v>
      </c>
      <c r="E75" s="143" t="s">
        <v>158</v>
      </c>
      <c r="F75" s="156"/>
      <c r="G75" s="157"/>
      <c r="H75" s="157"/>
      <c r="I75" s="188">
        <f>SUM(F75:F76)</f>
        <v>0</v>
      </c>
      <c r="J75" s="188" t="e">
        <f>F75/(F75+F76)</f>
        <v>#DIV/0!</v>
      </c>
    </row>
    <row r="76" spans="2:10" hidden="1">
      <c r="B76" s="142"/>
      <c r="C76" s="185"/>
      <c r="D76" s="189"/>
      <c r="E76" s="143" t="s">
        <v>159</v>
      </c>
      <c r="F76" s="156"/>
      <c r="G76" s="157"/>
      <c r="H76" s="157"/>
      <c r="I76" s="188"/>
      <c r="J76" s="188"/>
    </row>
    <row r="77" spans="2:10" hidden="1">
      <c r="B77" s="142"/>
      <c r="C77" s="185"/>
      <c r="D77" s="189" t="s">
        <v>25</v>
      </c>
      <c r="E77" s="143" t="s">
        <v>160</v>
      </c>
      <c r="F77" s="156"/>
      <c r="G77" s="157"/>
      <c r="H77" s="157"/>
      <c r="I77" s="188">
        <f>SUM(F77:F78)</f>
        <v>0</v>
      </c>
      <c r="J77" s="188" t="e">
        <f>F77/(F77+F78)</f>
        <v>#DIV/0!</v>
      </c>
    </row>
    <row r="78" spans="2:10" hidden="1">
      <c r="B78" s="142"/>
      <c r="C78" s="185"/>
      <c r="D78" s="189"/>
      <c r="E78" s="143" t="s">
        <v>161</v>
      </c>
      <c r="F78" s="156"/>
      <c r="G78" s="157"/>
      <c r="H78" s="157"/>
      <c r="I78" s="188"/>
      <c r="J78" s="188"/>
    </row>
    <row r="79" spans="2:10" hidden="1">
      <c r="B79" s="142"/>
      <c r="C79" s="185"/>
      <c r="D79" s="189" t="s">
        <v>162</v>
      </c>
      <c r="E79" s="143" t="s">
        <v>163</v>
      </c>
      <c r="F79" s="156"/>
      <c r="G79" s="156"/>
      <c r="H79" s="156"/>
      <c r="I79" s="188">
        <f>SUM(F79:F80)</f>
        <v>0</v>
      </c>
      <c r="J79" s="188" t="e">
        <f>F79/(F79+F80)</f>
        <v>#DIV/0!</v>
      </c>
    </row>
    <row r="80" spans="2:10" hidden="1">
      <c r="B80" s="142"/>
      <c r="C80" s="185"/>
      <c r="D80" s="189"/>
      <c r="E80" s="143" t="s">
        <v>164</v>
      </c>
      <c r="F80" s="156"/>
      <c r="G80" s="156"/>
      <c r="H80" s="156"/>
      <c r="I80" s="188"/>
      <c r="J80" s="188"/>
    </row>
    <row r="81" spans="2:10" hidden="1">
      <c r="B81" s="142"/>
      <c r="C81" s="185"/>
      <c r="D81" s="189" t="s">
        <v>28</v>
      </c>
      <c r="E81" s="143" t="s">
        <v>165</v>
      </c>
      <c r="F81" s="158"/>
      <c r="G81" s="158"/>
      <c r="H81" s="158"/>
      <c r="I81" s="188">
        <f>SUM(F81:F82)</f>
        <v>0</v>
      </c>
      <c r="J81" s="188" t="e">
        <f>F81/(F81+F82)</f>
        <v>#DIV/0!</v>
      </c>
    </row>
    <row r="82" spans="2:10" hidden="1">
      <c r="B82" s="142"/>
      <c r="C82" s="185"/>
      <c r="D82" s="189"/>
      <c r="E82" s="143" t="s">
        <v>166</v>
      </c>
      <c r="F82" s="158"/>
      <c r="G82" s="158"/>
      <c r="H82" s="158"/>
      <c r="I82" s="188"/>
      <c r="J82" s="188"/>
    </row>
    <row r="83" spans="2:10" hidden="1">
      <c r="B83" s="142" t="s">
        <v>133</v>
      </c>
      <c r="C83" s="185"/>
      <c r="D83" s="190" t="s">
        <v>32</v>
      </c>
      <c r="E83" s="110" t="s">
        <v>198</v>
      </c>
      <c r="F83" s="111"/>
      <c r="G83" s="111"/>
      <c r="H83" s="111"/>
      <c r="I83" s="191">
        <f>SUM(F83:F84)</f>
        <v>0</v>
      </c>
      <c r="J83" s="191" t="e">
        <f>F83/(F83+F84)</f>
        <v>#DIV/0!</v>
      </c>
    </row>
    <row r="84" spans="2:10" hidden="1">
      <c r="B84" s="142" t="s">
        <v>133</v>
      </c>
      <c r="C84" s="185"/>
      <c r="D84" s="190"/>
      <c r="E84" s="110" t="s">
        <v>199</v>
      </c>
      <c r="F84" s="111"/>
      <c r="G84" s="111"/>
      <c r="H84" s="111"/>
      <c r="I84" s="191"/>
      <c r="J84" s="191"/>
    </row>
    <row r="85" spans="2:10">
      <c r="B85" s="142" t="s">
        <v>147</v>
      </c>
      <c r="C85" s="185"/>
      <c r="D85" s="184" t="s">
        <v>200</v>
      </c>
      <c r="E85" s="110" t="s">
        <v>203</v>
      </c>
      <c r="F85" s="111">
        <v>21.202478027343801</v>
      </c>
      <c r="G85" s="111">
        <v>26.213846206665039</v>
      </c>
      <c r="H85" s="111">
        <v>16.8773708343506</v>
      </c>
      <c r="I85" s="191">
        <f>SUM(F85:F86)</f>
        <v>21.202478027343801</v>
      </c>
      <c r="J85" s="191">
        <f>F85/(F85+F86)</f>
        <v>1</v>
      </c>
    </row>
    <row r="86" spans="2:10">
      <c r="B86" s="142" t="s">
        <v>147</v>
      </c>
      <c r="C86" s="186"/>
      <c r="D86" s="186"/>
      <c r="E86" s="110" t="s">
        <v>204</v>
      </c>
      <c r="F86" s="111">
        <v>0</v>
      </c>
      <c r="G86" s="111">
        <v>0.79231351613998402</v>
      </c>
      <c r="H86" s="111">
        <v>0</v>
      </c>
      <c r="I86" s="191"/>
      <c r="J86" s="191"/>
    </row>
    <row r="87" spans="2:10">
      <c r="B87" s="142" t="s">
        <v>119</v>
      </c>
      <c r="C87" s="184">
        <v>10272</v>
      </c>
      <c r="D87" s="187"/>
      <c r="E87" s="110" t="s">
        <v>113</v>
      </c>
      <c r="F87" s="111">
        <v>55.046826171874997</v>
      </c>
      <c r="G87" s="111">
        <v>62.799427032470803</v>
      </c>
      <c r="H87" s="111">
        <v>47.306968688964801</v>
      </c>
      <c r="I87" s="188"/>
      <c r="J87" s="188"/>
    </row>
    <row r="88" spans="2:10">
      <c r="B88" s="142" t="s">
        <v>101</v>
      </c>
      <c r="C88" s="185"/>
      <c r="D88" s="187"/>
      <c r="E88" s="110" t="s">
        <v>95</v>
      </c>
      <c r="F88" s="111">
        <v>76.13587646484379</v>
      </c>
      <c r="G88" s="111">
        <v>85.381935119628807</v>
      </c>
      <c r="H88" s="111">
        <v>66.907951354980398</v>
      </c>
      <c r="I88" s="188"/>
      <c r="J88" s="188"/>
    </row>
    <row r="89" spans="2:10" hidden="1">
      <c r="B89" s="142"/>
      <c r="C89" s="185"/>
      <c r="D89" s="189" t="s">
        <v>157</v>
      </c>
      <c r="E89" s="143" t="s">
        <v>158</v>
      </c>
      <c r="F89" s="156"/>
      <c r="G89" s="157"/>
      <c r="H89" s="157"/>
      <c r="I89" s="188">
        <f>SUM(F89:F90)</f>
        <v>0</v>
      </c>
      <c r="J89" s="188" t="e">
        <f>F89/(F89+F90)</f>
        <v>#DIV/0!</v>
      </c>
    </row>
    <row r="90" spans="2:10" hidden="1">
      <c r="B90" s="142"/>
      <c r="C90" s="185"/>
      <c r="D90" s="189"/>
      <c r="E90" s="143" t="s">
        <v>159</v>
      </c>
      <c r="F90" s="156"/>
      <c r="G90" s="157"/>
      <c r="H90" s="157"/>
      <c r="I90" s="188"/>
      <c r="J90" s="188"/>
    </row>
    <row r="91" spans="2:10" hidden="1">
      <c r="B91" s="142"/>
      <c r="C91" s="185"/>
      <c r="D91" s="189" t="s">
        <v>25</v>
      </c>
      <c r="E91" s="143" t="s">
        <v>160</v>
      </c>
      <c r="F91" s="156"/>
      <c r="G91" s="157"/>
      <c r="H91" s="157"/>
      <c r="I91" s="188">
        <f>SUM(F91:F92)</f>
        <v>0</v>
      </c>
      <c r="J91" s="188" t="e">
        <f>F91/(F91+F92)</f>
        <v>#DIV/0!</v>
      </c>
    </row>
    <row r="92" spans="2:10" hidden="1">
      <c r="B92" s="142"/>
      <c r="C92" s="185"/>
      <c r="D92" s="189"/>
      <c r="E92" s="143" t="s">
        <v>161</v>
      </c>
      <c r="F92" s="156"/>
      <c r="G92" s="157"/>
      <c r="H92" s="157"/>
      <c r="I92" s="188"/>
      <c r="J92" s="188"/>
    </row>
    <row r="93" spans="2:10" hidden="1">
      <c r="B93" s="142"/>
      <c r="C93" s="185"/>
      <c r="D93" s="189" t="s">
        <v>162</v>
      </c>
      <c r="E93" s="143" t="s">
        <v>163</v>
      </c>
      <c r="F93" s="156"/>
      <c r="G93" s="156"/>
      <c r="H93" s="156"/>
      <c r="I93" s="188">
        <f>SUM(F93:F94)</f>
        <v>0</v>
      </c>
      <c r="J93" s="188" t="e">
        <f>F93/(F93+F94)</f>
        <v>#DIV/0!</v>
      </c>
    </row>
    <row r="94" spans="2:10" hidden="1">
      <c r="B94" s="142"/>
      <c r="C94" s="185"/>
      <c r="D94" s="189"/>
      <c r="E94" s="143" t="s">
        <v>164</v>
      </c>
      <c r="F94" s="156"/>
      <c r="G94" s="156"/>
      <c r="H94" s="156"/>
      <c r="I94" s="188"/>
      <c r="J94" s="188"/>
    </row>
    <row r="95" spans="2:10" hidden="1">
      <c r="B95" s="142"/>
      <c r="C95" s="185"/>
      <c r="D95" s="189" t="s">
        <v>28</v>
      </c>
      <c r="E95" s="143" t="s">
        <v>165</v>
      </c>
      <c r="F95" s="158"/>
      <c r="G95" s="158"/>
      <c r="H95" s="158"/>
      <c r="I95" s="188">
        <f>SUM(F95:F96)</f>
        <v>0</v>
      </c>
      <c r="J95" s="188" t="e">
        <f>F95/(F95+F96)</f>
        <v>#DIV/0!</v>
      </c>
    </row>
    <row r="96" spans="2:10" hidden="1">
      <c r="B96" s="142"/>
      <c r="C96" s="185"/>
      <c r="D96" s="189"/>
      <c r="E96" s="143" t="s">
        <v>166</v>
      </c>
      <c r="F96" s="158"/>
      <c r="G96" s="158"/>
      <c r="H96" s="158"/>
      <c r="I96" s="188"/>
      <c r="J96" s="188"/>
    </row>
    <row r="97" spans="2:10" hidden="1">
      <c r="B97" s="142" t="s">
        <v>134</v>
      </c>
      <c r="C97" s="185"/>
      <c r="D97" s="190" t="s">
        <v>32</v>
      </c>
      <c r="E97" s="110" t="s">
        <v>198</v>
      </c>
      <c r="F97" s="111"/>
      <c r="G97" s="111"/>
      <c r="H97" s="111"/>
      <c r="I97" s="191">
        <f>SUM(F97:F98)</f>
        <v>0</v>
      </c>
      <c r="J97" s="191" t="e">
        <f>F97/(F97+F98)</f>
        <v>#DIV/0!</v>
      </c>
    </row>
    <row r="98" spans="2:10" hidden="1">
      <c r="B98" s="142" t="s">
        <v>134</v>
      </c>
      <c r="C98" s="185"/>
      <c r="D98" s="190"/>
      <c r="E98" s="110" t="s">
        <v>199</v>
      </c>
      <c r="F98" s="111"/>
      <c r="G98" s="111"/>
      <c r="H98" s="111"/>
      <c r="I98" s="191"/>
      <c r="J98" s="191"/>
    </row>
    <row r="99" spans="2:10">
      <c r="B99" s="142" t="s">
        <v>148</v>
      </c>
      <c r="C99" s="185"/>
      <c r="D99" s="184" t="s">
        <v>200</v>
      </c>
      <c r="E99" s="110" t="s">
        <v>203</v>
      </c>
      <c r="F99" s="111">
        <v>28.6508178710938</v>
      </c>
      <c r="G99" s="111">
        <v>34.799121856689439</v>
      </c>
      <c r="H99" s="111">
        <v>23.277444839477521</v>
      </c>
      <c r="I99" s="191">
        <f>SUM(F99:F100)</f>
        <v>28.948366641998341</v>
      </c>
      <c r="J99" s="191">
        <f>F99/(F99+F100)</f>
        <v>0.98972139690697236</v>
      </c>
    </row>
    <row r="100" spans="2:10">
      <c r="B100" s="142" t="s">
        <v>148</v>
      </c>
      <c r="C100" s="186"/>
      <c r="D100" s="186"/>
      <c r="E100" s="110" t="s">
        <v>204</v>
      </c>
      <c r="F100" s="111">
        <v>0.29754877090454201</v>
      </c>
      <c r="G100" s="111">
        <v>1.4212625026702881</v>
      </c>
      <c r="H100" s="111">
        <v>1.2496668845415121E-2</v>
      </c>
      <c r="I100" s="191"/>
      <c r="J100" s="191"/>
    </row>
    <row r="101" spans="2:10">
      <c r="B101" s="142" t="s">
        <v>120</v>
      </c>
      <c r="C101" s="184">
        <v>10285</v>
      </c>
      <c r="D101" s="187"/>
      <c r="E101" s="110" t="s">
        <v>113</v>
      </c>
      <c r="F101" s="111">
        <v>65.331915283203202</v>
      </c>
      <c r="G101" s="111">
        <v>73.934028625488395</v>
      </c>
      <c r="H101" s="111">
        <v>56.745491027832003</v>
      </c>
      <c r="I101" s="188"/>
      <c r="J101" s="188"/>
    </row>
    <row r="102" spans="2:10">
      <c r="B102" s="142" t="s">
        <v>102</v>
      </c>
      <c r="C102" s="185"/>
      <c r="D102" s="187"/>
      <c r="E102" s="110" t="s">
        <v>95</v>
      </c>
      <c r="F102" s="111">
        <v>92.507788085937605</v>
      </c>
      <c r="G102" s="111">
        <v>102.2515411376952</v>
      </c>
      <c r="H102" s="111">
        <v>82.784172058105597</v>
      </c>
      <c r="I102" s="188"/>
      <c r="J102" s="188"/>
    </row>
    <row r="103" spans="2:10" hidden="1">
      <c r="B103" s="142"/>
      <c r="C103" s="185"/>
      <c r="D103" s="189" t="s">
        <v>157</v>
      </c>
      <c r="E103" s="143" t="s">
        <v>158</v>
      </c>
      <c r="F103" s="156"/>
      <c r="G103" s="157"/>
      <c r="H103" s="157"/>
      <c r="I103" s="188">
        <f>SUM(F103:F104)</f>
        <v>0</v>
      </c>
      <c r="J103" s="188" t="e">
        <f>F103/(F103+F104)</f>
        <v>#DIV/0!</v>
      </c>
    </row>
    <row r="104" spans="2:10" hidden="1">
      <c r="B104" s="142"/>
      <c r="C104" s="185"/>
      <c r="D104" s="189"/>
      <c r="E104" s="143" t="s">
        <v>159</v>
      </c>
      <c r="F104" s="156"/>
      <c r="G104" s="157"/>
      <c r="H104" s="157"/>
      <c r="I104" s="188"/>
      <c r="J104" s="188"/>
    </row>
    <row r="105" spans="2:10" hidden="1">
      <c r="B105" s="142"/>
      <c r="C105" s="185"/>
      <c r="D105" s="189" t="s">
        <v>25</v>
      </c>
      <c r="E105" s="143" t="s">
        <v>160</v>
      </c>
      <c r="F105" s="156"/>
      <c r="G105" s="157"/>
      <c r="H105" s="157"/>
      <c r="I105" s="188">
        <f>SUM(F105:F106)</f>
        <v>0</v>
      </c>
      <c r="J105" s="188" t="e">
        <f>F105/(F105+F106)</f>
        <v>#DIV/0!</v>
      </c>
    </row>
    <row r="106" spans="2:10" hidden="1">
      <c r="B106" s="142"/>
      <c r="C106" s="185"/>
      <c r="D106" s="189"/>
      <c r="E106" s="143" t="s">
        <v>161</v>
      </c>
      <c r="F106" s="156"/>
      <c r="G106" s="157"/>
      <c r="H106" s="157"/>
      <c r="I106" s="188"/>
      <c r="J106" s="188"/>
    </row>
    <row r="107" spans="2:10" hidden="1">
      <c r="B107" s="142"/>
      <c r="C107" s="185"/>
      <c r="D107" s="189" t="s">
        <v>162</v>
      </c>
      <c r="E107" s="143" t="s">
        <v>163</v>
      </c>
      <c r="F107" s="156"/>
      <c r="G107" s="156"/>
      <c r="H107" s="156"/>
      <c r="I107" s="188">
        <f>SUM(F107:F108)</f>
        <v>0</v>
      </c>
      <c r="J107" s="188" t="e">
        <f>F107/(F107+F108)</f>
        <v>#DIV/0!</v>
      </c>
    </row>
    <row r="108" spans="2:10" hidden="1">
      <c r="B108" s="142"/>
      <c r="C108" s="185"/>
      <c r="D108" s="189"/>
      <c r="E108" s="143" t="s">
        <v>164</v>
      </c>
      <c r="F108" s="156"/>
      <c r="G108" s="156"/>
      <c r="H108" s="156"/>
      <c r="I108" s="188"/>
      <c r="J108" s="188"/>
    </row>
    <row r="109" spans="2:10" hidden="1">
      <c r="B109" s="121"/>
      <c r="C109" s="185"/>
      <c r="D109" s="189" t="s">
        <v>28</v>
      </c>
      <c r="E109" s="143" t="s">
        <v>165</v>
      </c>
      <c r="F109" s="158"/>
      <c r="G109" s="158"/>
      <c r="H109" s="158"/>
      <c r="I109" s="188">
        <f>SUM(F109:F110)</f>
        <v>0</v>
      </c>
      <c r="J109" s="188" t="e">
        <f>F109/(F109+F110)</f>
        <v>#DIV/0!</v>
      </c>
    </row>
    <row r="110" spans="2:10" hidden="1">
      <c r="B110" s="142"/>
      <c r="C110" s="185"/>
      <c r="D110" s="189"/>
      <c r="E110" s="143" t="s">
        <v>166</v>
      </c>
      <c r="F110" s="158"/>
      <c r="G110" s="158"/>
      <c r="H110" s="158"/>
      <c r="I110" s="188"/>
      <c r="J110" s="188"/>
    </row>
    <row r="111" spans="2:10" hidden="1">
      <c r="B111" s="142" t="s">
        <v>135</v>
      </c>
      <c r="C111" s="185"/>
      <c r="D111" s="190" t="s">
        <v>32</v>
      </c>
      <c r="E111" s="110" t="s">
        <v>198</v>
      </c>
      <c r="F111" s="111"/>
      <c r="G111" s="111"/>
      <c r="H111" s="111"/>
      <c r="I111" s="191">
        <f>SUM(F111:F112)</f>
        <v>0</v>
      </c>
      <c r="J111" s="191" t="e">
        <f>F111/(F111+F112)</f>
        <v>#DIV/0!</v>
      </c>
    </row>
    <row r="112" spans="2:10" hidden="1">
      <c r="B112" s="142" t="s">
        <v>135</v>
      </c>
      <c r="C112" s="185"/>
      <c r="D112" s="190"/>
      <c r="E112" s="110" t="s">
        <v>199</v>
      </c>
      <c r="F112" s="111"/>
      <c r="G112" s="111"/>
      <c r="H112" s="111"/>
      <c r="I112" s="191"/>
      <c r="J112" s="191"/>
    </row>
    <row r="113" spans="2:10">
      <c r="B113" s="142" t="s">
        <v>149</v>
      </c>
      <c r="C113" s="185"/>
      <c r="D113" s="184" t="s">
        <v>200</v>
      </c>
      <c r="E113" s="110" t="s">
        <v>203</v>
      </c>
      <c r="F113" s="111">
        <v>26.5321166992188</v>
      </c>
      <c r="G113" s="111">
        <v>32.192672729492202</v>
      </c>
      <c r="H113" s="111">
        <v>21.581148147583001</v>
      </c>
      <c r="I113" s="191">
        <f>SUM(F113:F114)</f>
        <v>26.5321166992188</v>
      </c>
      <c r="J113" s="191">
        <f>F113/(F113+F114)</f>
        <v>1</v>
      </c>
    </row>
    <row r="114" spans="2:10">
      <c r="B114" s="142" t="s">
        <v>149</v>
      </c>
      <c r="C114" s="186"/>
      <c r="D114" s="186"/>
      <c r="E114" s="110" t="s">
        <v>204</v>
      </c>
      <c r="F114" s="111">
        <v>0</v>
      </c>
      <c r="G114" s="111">
        <v>0.81725192070007202</v>
      </c>
      <c r="H114" s="111">
        <v>0</v>
      </c>
      <c r="I114" s="191"/>
      <c r="J114" s="191"/>
    </row>
    <row r="115" spans="2:10">
      <c r="B115" s="142" t="s">
        <v>121</v>
      </c>
      <c r="C115" s="184">
        <v>10293</v>
      </c>
      <c r="D115" s="187"/>
      <c r="E115" s="110" t="s">
        <v>113</v>
      </c>
      <c r="F115" s="111">
        <v>90.608026123046798</v>
      </c>
      <c r="G115" s="111">
        <v>100.73830413818359</v>
      </c>
      <c r="H115" s="111">
        <v>80.499496459960795</v>
      </c>
      <c r="I115" s="188"/>
      <c r="J115" s="188"/>
    </row>
    <row r="116" spans="2:10">
      <c r="B116" s="142" t="s">
        <v>104</v>
      </c>
      <c r="C116" s="185"/>
      <c r="D116" s="187"/>
      <c r="E116" s="110" t="s">
        <v>95</v>
      </c>
      <c r="F116" s="111">
        <v>129.91127929687499</v>
      </c>
      <c r="G116" s="111">
        <v>141.6588592529296</v>
      </c>
      <c r="H116" s="111">
        <v>118.19297027587881</v>
      </c>
      <c r="I116" s="188"/>
      <c r="J116" s="188"/>
    </row>
    <row r="117" spans="2:10" hidden="1">
      <c r="B117" s="142"/>
      <c r="C117" s="185"/>
      <c r="D117" s="189" t="s">
        <v>157</v>
      </c>
      <c r="E117" s="143" t="s">
        <v>158</v>
      </c>
      <c r="F117" s="156"/>
      <c r="G117" s="157"/>
      <c r="H117" s="157"/>
      <c r="I117" s="188">
        <f>SUM(F117:F118)</f>
        <v>0</v>
      </c>
      <c r="J117" s="188" t="e">
        <f>F117/(F117+F118)</f>
        <v>#DIV/0!</v>
      </c>
    </row>
    <row r="118" spans="2:10" hidden="1">
      <c r="B118" s="142"/>
      <c r="C118" s="185"/>
      <c r="D118" s="189"/>
      <c r="E118" s="143" t="s">
        <v>159</v>
      </c>
      <c r="F118" s="156"/>
      <c r="G118" s="157"/>
      <c r="H118" s="157"/>
      <c r="I118" s="188"/>
      <c r="J118" s="188"/>
    </row>
    <row r="119" spans="2:10" hidden="1">
      <c r="B119" s="142"/>
      <c r="C119" s="185"/>
      <c r="D119" s="189" t="s">
        <v>25</v>
      </c>
      <c r="E119" s="143" t="s">
        <v>160</v>
      </c>
      <c r="F119" s="156"/>
      <c r="G119" s="157"/>
      <c r="H119" s="157"/>
      <c r="I119" s="188">
        <f>SUM(F119:F120)</f>
        <v>0</v>
      </c>
      <c r="J119" s="188" t="e">
        <f>F119/(F119+F120)</f>
        <v>#DIV/0!</v>
      </c>
    </row>
    <row r="120" spans="2:10" hidden="1">
      <c r="B120" s="142"/>
      <c r="C120" s="185"/>
      <c r="D120" s="189"/>
      <c r="E120" s="143" t="s">
        <v>161</v>
      </c>
      <c r="F120" s="156"/>
      <c r="G120" s="157"/>
      <c r="H120" s="157"/>
      <c r="I120" s="188"/>
      <c r="J120" s="188"/>
    </row>
    <row r="121" spans="2:10" hidden="1">
      <c r="B121" s="142"/>
      <c r="C121" s="185"/>
      <c r="D121" s="189" t="s">
        <v>162</v>
      </c>
      <c r="E121" s="143" t="s">
        <v>163</v>
      </c>
      <c r="F121" s="156"/>
      <c r="G121" s="156"/>
      <c r="H121" s="156"/>
      <c r="I121" s="188">
        <f>SUM(F121:F122)</f>
        <v>0</v>
      </c>
      <c r="J121" s="188" t="e">
        <f>F121/(F121+F122)</f>
        <v>#DIV/0!</v>
      </c>
    </row>
    <row r="122" spans="2:10" hidden="1">
      <c r="B122" s="142"/>
      <c r="C122" s="185"/>
      <c r="D122" s="189"/>
      <c r="E122" s="143" t="s">
        <v>164</v>
      </c>
      <c r="F122" s="156"/>
      <c r="G122" s="156"/>
      <c r="H122" s="156"/>
      <c r="I122" s="188"/>
      <c r="J122" s="188"/>
    </row>
    <row r="123" spans="2:10" hidden="1">
      <c r="B123" s="142"/>
      <c r="C123" s="185"/>
      <c r="D123" s="189" t="s">
        <v>28</v>
      </c>
      <c r="E123" s="143" t="s">
        <v>165</v>
      </c>
      <c r="F123" s="158"/>
      <c r="G123" s="158"/>
      <c r="H123" s="158"/>
      <c r="I123" s="188">
        <f>SUM(F123:F124)</f>
        <v>0</v>
      </c>
      <c r="J123" s="188" t="e">
        <f>F123/(F123+F124)</f>
        <v>#DIV/0!</v>
      </c>
    </row>
    <row r="124" spans="2:10" hidden="1">
      <c r="B124" s="142"/>
      <c r="C124" s="185"/>
      <c r="D124" s="189"/>
      <c r="E124" s="143" t="s">
        <v>166</v>
      </c>
      <c r="F124" s="158"/>
      <c r="G124" s="158"/>
      <c r="H124" s="158"/>
      <c r="I124" s="188"/>
      <c r="J124" s="188"/>
    </row>
    <row r="125" spans="2:10" hidden="1">
      <c r="B125" s="121" t="s">
        <v>136</v>
      </c>
      <c r="C125" s="185"/>
      <c r="D125" s="190" t="s">
        <v>32</v>
      </c>
      <c r="E125" s="110" t="s">
        <v>198</v>
      </c>
      <c r="F125" s="111"/>
      <c r="G125" s="111"/>
      <c r="H125" s="111"/>
      <c r="I125" s="191">
        <f>SUM(F125:F126)</f>
        <v>0</v>
      </c>
      <c r="J125" s="191" t="e">
        <f>F125/(F125+F126)</f>
        <v>#DIV/0!</v>
      </c>
    </row>
    <row r="126" spans="2:10" hidden="1">
      <c r="B126" s="121" t="s">
        <v>136</v>
      </c>
      <c r="C126" s="185"/>
      <c r="D126" s="190"/>
      <c r="E126" s="110" t="s">
        <v>199</v>
      </c>
      <c r="F126" s="111"/>
      <c r="G126" s="111"/>
      <c r="H126" s="111"/>
      <c r="I126" s="191"/>
      <c r="J126" s="191"/>
    </row>
    <row r="127" spans="2:10">
      <c r="B127" s="121" t="s">
        <v>167</v>
      </c>
      <c r="C127" s="185"/>
      <c r="D127" s="184" t="s">
        <v>200</v>
      </c>
      <c r="E127" s="110" t="s">
        <v>203</v>
      </c>
      <c r="F127" s="111">
        <v>30.201135253906198</v>
      </c>
      <c r="G127" s="111">
        <v>35.772968292236321</v>
      </c>
      <c r="H127" s="111">
        <v>24.635894775390639</v>
      </c>
      <c r="I127" s="191">
        <f>SUM(F127:F128)</f>
        <v>30.201135253906198</v>
      </c>
      <c r="J127" s="191">
        <f>F127/(F127+F128)</f>
        <v>1</v>
      </c>
    </row>
    <row r="128" spans="2:10">
      <c r="B128" s="121" t="s">
        <v>167</v>
      </c>
      <c r="C128" s="186"/>
      <c r="D128" s="186"/>
      <c r="E128" s="110" t="s">
        <v>204</v>
      </c>
      <c r="F128" s="111">
        <v>0</v>
      </c>
      <c r="G128" s="111">
        <v>0.79823482036590399</v>
      </c>
      <c r="H128" s="111">
        <v>0</v>
      </c>
      <c r="I128" s="191"/>
      <c r="J128" s="191"/>
    </row>
    <row r="129" spans="2:10">
      <c r="B129" s="121" t="s">
        <v>122</v>
      </c>
      <c r="C129" s="184">
        <v>10307</v>
      </c>
      <c r="D129" s="187"/>
      <c r="E129" s="110" t="s">
        <v>113</v>
      </c>
      <c r="F129" s="111">
        <v>71.468878173828202</v>
      </c>
      <c r="G129" s="111">
        <v>80.266525268554801</v>
      </c>
      <c r="H129" s="111">
        <v>62.687660217285199</v>
      </c>
      <c r="I129" s="188"/>
      <c r="J129" s="188"/>
    </row>
    <row r="130" spans="2:10">
      <c r="B130" s="121" t="s">
        <v>105</v>
      </c>
      <c r="C130" s="185"/>
      <c r="D130" s="187"/>
      <c r="E130" s="110" t="s">
        <v>95</v>
      </c>
      <c r="F130" s="111">
        <v>88.494012451171798</v>
      </c>
      <c r="G130" s="111">
        <v>97.748069763183594</v>
      </c>
      <c r="H130" s="111">
        <v>79.258117675781193</v>
      </c>
      <c r="I130" s="188"/>
      <c r="J130" s="188"/>
    </row>
    <row r="131" spans="2:10" hidden="1">
      <c r="B131" s="121"/>
      <c r="C131" s="185"/>
      <c r="D131" s="189" t="s">
        <v>157</v>
      </c>
      <c r="E131" s="143" t="s">
        <v>158</v>
      </c>
      <c r="F131" s="156"/>
      <c r="G131" s="157"/>
      <c r="H131" s="157"/>
      <c r="I131" s="188">
        <f>SUM(F131:F132)</f>
        <v>0</v>
      </c>
      <c r="J131" s="188" t="e">
        <f>F131/(F131+F132)</f>
        <v>#DIV/0!</v>
      </c>
    </row>
    <row r="132" spans="2:10" hidden="1">
      <c r="B132" s="121"/>
      <c r="C132" s="185"/>
      <c r="D132" s="189"/>
      <c r="E132" s="143" t="s">
        <v>159</v>
      </c>
      <c r="F132" s="156"/>
      <c r="G132" s="157"/>
      <c r="H132" s="157"/>
      <c r="I132" s="188"/>
      <c r="J132" s="188"/>
    </row>
    <row r="133" spans="2:10" hidden="1">
      <c r="B133" s="121"/>
      <c r="C133" s="185"/>
      <c r="D133" s="189" t="s">
        <v>25</v>
      </c>
      <c r="E133" s="143" t="s">
        <v>160</v>
      </c>
      <c r="F133" s="156"/>
      <c r="G133" s="157"/>
      <c r="H133" s="157"/>
      <c r="I133" s="188">
        <f>SUM(F133:F134)</f>
        <v>0</v>
      </c>
      <c r="J133" s="188" t="e">
        <f>F133/(F133+F134)</f>
        <v>#DIV/0!</v>
      </c>
    </row>
    <row r="134" spans="2:10" hidden="1">
      <c r="B134" s="121"/>
      <c r="C134" s="185"/>
      <c r="D134" s="189"/>
      <c r="E134" s="143" t="s">
        <v>161</v>
      </c>
      <c r="F134" s="156"/>
      <c r="G134" s="157"/>
      <c r="H134" s="157"/>
      <c r="I134" s="188"/>
      <c r="J134" s="188"/>
    </row>
    <row r="135" spans="2:10" hidden="1">
      <c r="B135" s="142"/>
      <c r="C135" s="185"/>
      <c r="D135" s="189" t="s">
        <v>162</v>
      </c>
      <c r="E135" s="143" t="s">
        <v>163</v>
      </c>
      <c r="F135" s="156"/>
      <c r="G135" s="156"/>
      <c r="H135" s="156"/>
      <c r="I135" s="188">
        <f>SUM(F135:F136)</f>
        <v>0</v>
      </c>
      <c r="J135" s="188" t="e">
        <f>F135/(F135+F136)</f>
        <v>#DIV/0!</v>
      </c>
    </row>
    <row r="136" spans="2:10" hidden="1">
      <c r="B136" s="142"/>
      <c r="C136" s="185"/>
      <c r="D136" s="189"/>
      <c r="E136" s="143" t="s">
        <v>164</v>
      </c>
      <c r="F136" s="156"/>
      <c r="G136" s="156"/>
      <c r="H136" s="156"/>
      <c r="I136" s="188"/>
      <c r="J136" s="188"/>
    </row>
    <row r="137" spans="2:10" hidden="1">
      <c r="B137" s="121"/>
      <c r="C137" s="185"/>
      <c r="D137" s="189" t="s">
        <v>28</v>
      </c>
      <c r="E137" s="143" t="s">
        <v>165</v>
      </c>
      <c r="F137" s="158"/>
      <c r="G137" s="158"/>
      <c r="H137" s="158"/>
      <c r="I137" s="188">
        <f>SUM(F137:F138)</f>
        <v>0</v>
      </c>
      <c r="J137" s="188" t="e">
        <f>F137/(F137+F138)</f>
        <v>#DIV/0!</v>
      </c>
    </row>
    <row r="138" spans="2:10" hidden="1">
      <c r="B138" s="121"/>
      <c r="C138" s="185"/>
      <c r="D138" s="189"/>
      <c r="E138" s="143" t="s">
        <v>166</v>
      </c>
      <c r="F138" s="158"/>
      <c r="G138" s="158"/>
      <c r="H138" s="158"/>
      <c r="I138" s="188"/>
      <c r="J138" s="188"/>
    </row>
    <row r="139" spans="2:10" hidden="1">
      <c r="B139" s="121" t="s">
        <v>137</v>
      </c>
      <c r="C139" s="185"/>
      <c r="D139" s="190" t="s">
        <v>32</v>
      </c>
      <c r="E139" s="110" t="s">
        <v>198</v>
      </c>
      <c r="F139" s="111"/>
      <c r="G139" s="111"/>
      <c r="H139" s="111"/>
      <c r="I139" s="191">
        <f>SUM(F139:F140)</f>
        <v>0</v>
      </c>
      <c r="J139" s="191" t="e">
        <f>F139/(F139+F140)</f>
        <v>#DIV/0!</v>
      </c>
    </row>
    <row r="140" spans="2:10" hidden="1">
      <c r="B140" s="121" t="s">
        <v>137</v>
      </c>
      <c r="C140" s="185"/>
      <c r="D140" s="190"/>
      <c r="E140" s="110" t="s">
        <v>199</v>
      </c>
      <c r="F140" s="111"/>
      <c r="G140" s="111"/>
      <c r="H140" s="111"/>
      <c r="I140" s="191"/>
      <c r="J140" s="191"/>
    </row>
    <row r="141" spans="2:10">
      <c r="B141" s="121" t="s">
        <v>168</v>
      </c>
      <c r="C141" s="185"/>
      <c r="D141" s="184" t="s">
        <v>200</v>
      </c>
      <c r="E141" s="110" t="s">
        <v>203</v>
      </c>
      <c r="F141" s="111">
        <v>22.383010864257802</v>
      </c>
      <c r="G141" s="111">
        <v>27.604265213012681</v>
      </c>
      <c r="H141" s="111">
        <v>17.868631362915039</v>
      </c>
      <c r="I141" s="191">
        <f>SUM(F141:F142)</f>
        <v>22.383010864257802</v>
      </c>
      <c r="J141" s="191">
        <f>F141/(F141+F142)</f>
        <v>1</v>
      </c>
    </row>
    <row r="142" spans="2:10">
      <c r="B142" s="121" t="s">
        <v>168</v>
      </c>
      <c r="C142" s="186"/>
      <c r="D142" s="186"/>
      <c r="E142" s="110" t="s">
        <v>204</v>
      </c>
      <c r="F142" s="111">
        <v>0</v>
      </c>
      <c r="G142" s="111">
        <v>0.81592768430710005</v>
      </c>
      <c r="H142" s="111">
        <v>0</v>
      </c>
      <c r="I142" s="191"/>
      <c r="J142" s="191"/>
    </row>
    <row r="143" spans="2:10">
      <c r="B143" s="121" t="s">
        <v>123</v>
      </c>
      <c r="C143" s="184">
        <v>10313</v>
      </c>
      <c r="D143" s="187"/>
      <c r="E143" s="110" t="s">
        <v>113</v>
      </c>
      <c r="F143" s="111">
        <v>65.854907226562602</v>
      </c>
      <c r="G143" s="111">
        <v>74.075019836425597</v>
      </c>
      <c r="H143" s="111">
        <v>57.6491088867188</v>
      </c>
      <c r="I143" s="188"/>
      <c r="J143" s="188"/>
    </row>
    <row r="144" spans="2:10">
      <c r="B144" s="121" t="s">
        <v>106</v>
      </c>
      <c r="C144" s="185"/>
      <c r="D144" s="187"/>
      <c r="E144" s="110" t="s">
        <v>95</v>
      </c>
      <c r="F144" s="111">
        <v>86.783190917968795</v>
      </c>
      <c r="G144" s="111">
        <v>96.156066894531193</v>
      </c>
      <c r="H144" s="111">
        <v>77.428939819335994</v>
      </c>
      <c r="I144" s="188"/>
      <c r="J144" s="188"/>
    </row>
    <row r="145" spans="2:10" hidden="1">
      <c r="B145" s="121"/>
      <c r="C145" s="185"/>
      <c r="D145" s="189" t="s">
        <v>157</v>
      </c>
      <c r="E145" s="143" t="s">
        <v>158</v>
      </c>
      <c r="F145" s="156"/>
      <c r="G145" s="157"/>
      <c r="H145" s="157"/>
      <c r="I145" s="188">
        <f>SUM(F145:F146)</f>
        <v>0</v>
      </c>
      <c r="J145" s="188" t="e">
        <f>F145/(F145+F146)</f>
        <v>#DIV/0!</v>
      </c>
    </row>
    <row r="146" spans="2:10" hidden="1">
      <c r="B146" s="121"/>
      <c r="C146" s="185"/>
      <c r="D146" s="189"/>
      <c r="E146" s="143" t="s">
        <v>159</v>
      </c>
      <c r="F146" s="156"/>
      <c r="G146" s="157"/>
      <c r="H146" s="157"/>
      <c r="I146" s="188"/>
      <c r="J146" s="188"/>
    </row>
    <row r="147" spans="2:10" hidden="1">
      <c r="B147" s="142"/>
      <c r="C147" s="185"/>
      <c r="D147" s="189" t="s">
        <v>25</v>
      </c>
      <c r="E147" s="143" t="s">
        <v>160</v>
      </c>
      <c r="F147" s="156"/>
      <c r="G147" s="157"/>
      <c r="H147" s="157"/>
      <c r="I147" s="188">
        <f>SUM(F147:F148)</f>
        <v>0</v>
      </c>
      <c r="J147" s="188" t="e">
        <f>F147/(F147+F148)</f>
        <v>#DIV/0!</v>
      </c>
    </row>
    <row r="148" spans="2:10" hidden="1">
      <c r="B148" s="142"/>
      <c r="C148" s="185"/>
      <c r="D148" s="189"/>
      <c r="E148" s="143" t="s">
        <v>161</v>
      </c>
      <c r="F148" s="156"/>
      <c r="G148" s="157"/>
      <c r="H148" s="157"/>
      <c r="I148" s="188"/>
      <c r="J148" s="188"/>
    </row>
    <row r="149" spans="2:10" hidden="1">
      <c r="B149" s="142"/>
      <c r="C149" s="185"/>
      <c r="D149" s="189" t="s">
        <v>162</v>
      </c>
      <c r="E149" s="143" t="s">
        <v>163</v>
      </c>
      <c r="F149" s="156"/>
      <c r="G149" s="156"/>
      <c r="H149" s="156"/>
      <c r="I149" s="188">
        <f>SUM(F149:F150)</f>
        <v>0</v>
      </c>
      <c r="J149" s="188" t="e">
        <f>F149/(F149+F150)</f>
        <v>#DIV/0!</v>
      </c>
    </row>
    <row r="150" spans="2:10" hidden="1">
      <c r="B150" s="142"/>
      <c r="C150" s="185"/>
      <c r="D150" s="189"/>
      <c r="E150" s="143" t="s">
        <v>164</v>
      </c>
      <c r="F150" s="156"/>
      <c r="G150" s="156"/>
      <c r="H150" s="156"/>
      <c r="I150" s="188"/>
      <c r="J150" s="188"/>
    </row>
    <row r="151" spans="2:10" hidden="1">
      <c r="B151" s="142"/>
      <c r="C151" s="185"/>
      <c r="D151" s="189" t="s">
        <v>28</v>
      </c>
      <c r="E151" s="143" t="s">
        <v>165</v>
      </c>
      <c r="F151" s="158"/>
      <c r="G151" s="158"/>
      <c r="H151" s="158"/>
      <c r="I151" s="188">
        <f>SUM(F151:F152)</f>
        <v>0</v>
      </c>
      <c r="J151" s="188" t="e">
        <f>F151/(F151+F152)</f>
        <v>#DIV/0!</v>
      </c>
    </row>
    <row r="152" spans="2:10" hidden="1">
      <c r="B152" s="142"/>
      <c r="C152" s="185"/>
      <c r="D152" s="189"/>
      <c r="E152" s="143" t="s">
        <v>166</v>
      </c>
      <c r="F152" s="158"/>
      <c r="G152" s="158"/>
      <c r="H152" s="158"/>
      <c r="I152" s="188"/>
      <c r="J152" s="188"/>
    </row>
    <row r="153" spans="2:10" hidden="1">
      <c r="B153" s="142" t="s">
        <v>138</v>
      </c>
      <c r="C153" s="185"/>
      <c r="D153" s="190" t="s">
        <v>32</v>
      </c>
      <c r="E153" s="110" t="s">
        <v>198</v>
      </c>
      <c r="F153" s="111"/>
      <c r="G153" s="111"/>
      <c r="H153" s="111"/>
      <c r="I153" s="191">
        <f>SUM(F153:F154)</f>
        <v>0</v>
      </c>
      <c r="J153" s="191" t="e">
        <f>F153/(F153+F154)</f>
        <v>#DIV/0!</v>
      </c>
    </row>
    <row r="154" spans="2:10" hidden="1">
      <c r="B154" s="142" t="s">
        <v>138</v>
      </c>
      <c r="C154" s="185"/>
      <c r="D154" s="190"/>
      <c r="E154" s="110" t="s">
        <v>199</v>
      </c>
      <c r="F154" s="111"/>
      <c r="G154" s="111"/>
      <c r="H154" s="111"/>
      <c r="I154" s="191"/>
      <c r="J154" s="191"/>
    </row>
    <row r="155" spans="2:10">
      <c r="B155" s="142" t="s">
        <v>169</v>
      </c>
      <c r="C155" s="185"/>
      <c r="D155" s="184" t="s">
        <v>200</v>
      </c>
      <c r="E155" s="110" t="s">
        <v>203</v>
      </c>
      <c r="F155" s="111">
        <v>26.663598632812601</v>
      </c>
      <c r="G155" s="111">
        <v>31.51838684082032</v>
      </c>
      <c r="H155" s="111">
        <v>21.81381034851076</v>
      </c>
      <c r="I155" s="191">
        <f>SUM(F155:F156)</f>
        <v>26.892812848091229</v>
      </c>
      <c r="J155" s="191">
        <f>F155/(F155+F156)</f>
        <v>0.99147674820877296</v>
      </c>
    </row>
    <row r="156" spans="2:10">
      <c r="B156" s="142" t="s">
        <v>169</v>
      </c>
      <c r="C156" s="186"/>
      <c r="D156" s="186"/>
      <c r="E156" s="110" t="s">
        <v>204</v>
      </c>
      <c r="F156" s="111">
        <v>0.22921421527862601</v>
      </c>
      <c r="G156" s="111">
        <v>1.0948277711868279</v>
      </c>
      <c r="H156" s="111">
        <v>9.6267722547054395E-3</v>
      </c>
      <c r="I156" s="191"/>
      <c r="J156" s="191"/>
    </row>
    <row r="157" spans="2:10">
      <c r="B157" s="142" t="s">
        <v>124</v>
      </c>
      <c r="C157" s="184">
        <v>11313</v>
      </c>
      <c r="D157" s="187"/>
      <c r="E157" s="110" t="s">
        <v>113</v>
      </c>
      <c r="F157" s="111">
        <v>62.314050292968794</v>
      </c>
      <c r="G157" s="111">
        <v>70.936790466308395</v>
      </c>
      <c r="H157" s="111">
        <v>53.7070884704588</v>
      </c>
      <c r="I157" s="188"/>
      <c r="J157" s="188"/>
    </row>
    <row r="158" spans="2:10">
      <c r="B158" s="142" t="s">
        <v>107</v>
      </c>
      <c r="C158" s="185"/>
      <c r="D158" s="187"/>
      <c r="E158" s="110" t="s">
        <v>95</v>
      </c>
      <c r="F158" s="111">
        <v>81.80270385742179</v>
      </c>
      <c r="G158" s="111">
        <v>91.411521911621193</v>
      </c>
      <c r="H158" s="111">
        <v>72.213447570800795</v>
      </c>
      <c r="I158" s="188"/>
      <c r="J158" s="188"/>
    </row>
    <row r="159" spans="2:10" hidden="1">
      <c r="B159" s="142"/>
      <c r="C159" s="185"/>
      <c r="D159" s="189" t="s">
        <v>157</v>
      </c>
      <c r="E159" s="143" t="s">
        <v>158</v>
      </c>
      <c r="F159" s="156"/>
      <c r="G159" s="157"/>
      <c r="H159" s="157"/>
      <c r="I159" s="188">
        <f>SUM(F159:F160)</f>
        <v>0</v>
      </c>
      <c r="J159" s="188" t="e">
        <f>F159/(F159+F160)</f>
        <v>#DIV/0!</v>
      </c>
    </row>
    <row r="160" spans="2:10" hidden="1">
      <c r="B160" s="142"/>
      <c r="C160" s="185"/>
      <c r="D160" s="189"/>
      <c r="E160" s="143" t="s">
        <v>159</v>
      </c>
      <c r="F160" s="156"/>
      <c r="G160" s="157"/>
      <c r="H160" s="157"/>
      <c r="I160" s="188"/>
      <c r="J160" s="188"/>
    </row>
    <row r="161" spans="2:10" hidden="1">
      <c r="B161" s="142"/>
      <c r="C161" s="185"/>
      <c r="D161" s="189" t="s">
        <v>25</v>
      </c>
      <c r="E161" s="143" t="s">
        <v>160</v>
      </c>
      <c r="F161" s="156"/>
      <c r="G161" s="157"/>
      <c r="H161" s="157"/>
      <c r="I161" s="188">
        <f>SUM(F161:F162)</f>
        <v>0</v>
      </c>
      <c r="J161" s="188" t="e">
        <f>F161/(F161+F162)</f>
        <v>#DIV/0!</v>
      </c>
    </row>
    <row r="162" spans="2:10" hidden="1">
      <c r="B162" s="142"/>
      <c r="C162" s="185"/>
      <c r="D162" s="189"/>
      <c r="E162" s="143" t="s">
        <v>161</v>
      </c>
      <c r="F162" s="156"/>
      <c r="G162" s="157"/>
      <c r="H162" s="157"/>
      <c r="I162" s="188"/>
      <c r="J162" s="188"/>
    </row>
    <row r="163" spans="2:10" hidden="1">
      <c r="B163" s="142"/>
      <c r="C163" s="185"/>
      <c r="D163" s="189" t="s">
        <v>162</v>
      </c>
      <c r="E163" s="143" t="s">
        <v>163</v>
      </c>
      <c r="F163" s="156"/>
      <c r="G163" s="156"/>
      <c r="H163" s="156"/>
      <c r="I163" s="188">
        <f>SUM(F163:F164)</f>
        <v>0</v>
      </c>
      <c r="J163" s="188" t="e">
        <f>F163/(F163+F164)</f>
        <v>#DIV/0!</v>
      </c>
    </row>
    <row r="164" spans="2:10" hidden="1">
      <c r="B164" s="142"/>
      <c r="C164" s="185"/>
      <c r="D164" s="189"/>
      <c r="E164" s="143" t="s">
        <v>164</v>
      </c>
      <c r="F164" s="156"/>
      <c r="G164" s="156"/>
      <c r="H164" s="156"/>
      <c r="I164" s="188"/>
      <c r="J164" s="188"/>
    </row>
    <row r="165" spans="2:10" hidden="1">
      <c r="B165" s="142"/>
      <c r="C165" s="185"/>
      <c r="D165" s="189" t="s">
        <v>28</v>
      </c>
      <c r="E165" s="143" t="s">
        <v>165</v>
      </c>
      <c r="F165" s="158"/>
      <c r="G165" s="158"/>
      <c r="H165" s="158"/>
      <c r="I165" s="188">
        <f>SUM(F165:F166)</f>
        <v>0</v>
      </c>
      <c r="J165" s="188" t="e">
        <f>F165/(F165+F166)</f>
        <v>#DIV/0!</v>
      </c>
    </row>
    <row r="166" spans="2:10" hidden="1">
      <c r="B166" s="142"/>
      <c r="C166" s="185"/>
      <c r="D166" s="189"/>
      <c r="E166" s="143" t="s">
        <v>166</v>
      </c>
      <c r="F166" s="158"/>
      <c r="G166" s="158"/>
      <c r="H166" s="158"/>
      <c r="I166" s="188"/>
      <c r="J166" s="188"/>
    </row>
    <row r="167" spans="2:10" hidden="1">
      <c r="B167" s="142" t="s">
        <v>139</v>
      </c>
      <c r="C167" s="185"/>
      <c r="D167" s="190" t="s">
        <v>32</v>
      </c>
      <c r="E167" s="110" t="s">
        <v>198</v>
      </c>
      <c r="F167" s="111"/>
      <c r="G167" s="111"/>
      <c r="H167" s="111"/>
      <c r="I167" s="191">
        <f>SUM(F167:F168)</f>
        <v>0</v>
      </c>
      <c r="J167" s="191" t="e">
        <f>F167/(F167+F168)</f>
        <v>#DIV/0!</v>
      </c>
    </row>
    <row r="168" spans="2:10" hidden="1">
      <c r="B168" s="142" t="s">
        <v>139</v>
      </c>
      <c r="C168" s="185"/>
      <c r="D168" s="190"/>
      <c r="E168" s="110" t="s">
        <v>199</v>
      </c>
      <c r="F168" s="111"/>
      <c r="G168" s="111"/>
      <c r="H168" s="111"/>
      <c r="I168" s="191"/>
      <c r="J168" s="191"/>
    </row>
    <row r="169" spans="2:10">
      <c r="B169" s="142" t="s">
        <v>170</v>
      </c>
      <c r="C169" s="185"/>
      <c r="D169" s="184" t="s">
        <v>200</v>
      </c>
      <c r="E169" s="110" t="s">
        <v>203</v>
      </c>
      <c r="F169" s="111">
        <v>31.163949584960999</v>
      </c>
      <c r="G169" s="111">
        <v>37.018135070800803</v>
      </c>
      <c r="H169" s="111">
        <v>25.317041397094719</v>
      </c>
      <c r="I169" s="191">
        <f>SUM(F169:F170)</f>
        <v>31.163949584960999</v>
      </c>
      <c r="J169" s="191">
        <f>F169/(F169+F170)</f>
        <v>1</v>
      </c>
    </row>
    <row r="170" spans="2:10">
      <c r="B170" s="142" t="s">
        <v>170</v>
      </c>
      <c r="C170" s="186"/>
      <c r="D170" s="186"/>
      <c r="E170" s="110" t="s">
        <v>204</v>
      </c>
      <c r="F170" s="111">
        <v>0</v>
      </c>
      <c r="G170" s="111">
        <v>0.85382723808288397</v>
      </c>
      <c r="H170" s="111">
        <v>0</v>
      </c>
      <c r="I170" s="191"/>
      <c r="J170" s="191"/>
    </row>
    <row r="171" spans="2:10">
      <c r="B171" s="142" t="s">
        <v>125</v>
      </c>
      <c r="C171" s="184">
        <v>11027</v>
      </c>
      <c r="D171" s="187"/>
      <c r="E171" s="110" t="s">
        <v>113</v>
      </c>
      <c r="F171" s="111">
        <v>89.052648925781199</v>
      </c>
      <c r="G171" s="111">
        <v>99.074211120605597</v>
      </c>
      <c r="H171" s="111">
        <v>79.052406311035199</v>
      </c>
      <c r="I171" s="188"/>
      <c r="J171" s="188"/>
    </row>
    <row r="172" spans="2:10">
      <c r="B172" s="142" t="s">
        <v>108</v>
      </c>
      <c r="C172" s="185"/>
      <c r="D172" s="187"/>
      <c r="E172" s="110" t="s">
        <v>95</v>
      </c>
      <c r="F172" s="111">
        <v>105.60300292968759</v>
      </c>
      <c r="G172" s="111">
        <v>115.87413024902359</v>
      </c>
      <c r="H172" s="111">
        <v>95.354248046875199</v>
      </c>
      <c r="I172" s="188"/>
      <c r="J172" s="188"/>
    </row>
    <row r="173" spans="2:10" hidden="1">
      <c r="B173" s="142"/>
      <c r="C173" s="185"/>
      <c r="D173" s="189" t="s">
        <v>157</v>
      </c>
      <c r="E173" s="143" t="s">
        <v>158</v>
      </c>
      <c r="F173" s="156"/>
      <c r="G173" s="157"/>
      <c r="H173" s="157"/>
      <c r="I173" s="188">
        <f>SUM(F173:F174)</f>
        <v>0</v>
      </c>
      <c r="J173" s="188" t="e">
        <f>F173/(F173+F174)</f>
        <v>#DIV/0!</v>
      </c>
    </row>
    <row r="174" spans="2:10" hidden="1">
      <c r="B174" s="142"/>
      <c r="C174" s="185"/>
      <c r="D174" s="189"/>
      <c r="E174" s="143" t="s">
        <v>159</v>
      </c>
      <c r="F174" s="156"/>
      <c r="G174" s="157"/>
      <c r="H174" s="157"/>
      <c r="I174" s="188"/>
      <c r="J174" s="188"/>
    </row>
    <row r="175" spans="2:10" hidden="1">
      <c r="B175" s="142"/>
      <c r="C175" s="185"/>
      <c r="D175" s="189" t="s">
        <v>25</v>
      </c>
      <c r="E175" s="143" t="s">
        <v>160</v>
      </c>
      <c r="F175" s="156"/>
      <c r="G175" s="157"/>
      <c r="H175" s="157"/>
      <c r="I175" s="188">
        <f>SUM(F175:F176)</f>
        <v>0</v>
      </c>
      <c r="J175" s="188" t="e">
        <f>F175/(F175+F176)</f>
        <v>#DIV/0!</v>
      </c>
    </row>
    <row r="176" spans="2:10" hidden="1">
      <c r="B176" s="142"/>
      <c r="C176" s="185"/>
      <c r="D176" s="189"/>
      <c r="E176" s="143" t="s">
        <v>161</v>
      </c>
      <c r="F176" s="156"/>
      <c r="G176" s="157"/>
      <c r="H176" s="157"/>
      <c r="I176" s="188"/>
      <c r="J176" s="188"/>
    </row>
    <row r="177" spans="2:10" hidden="1">
      <c r="B177" s="142"/>
      <c r="C177" s="185"/>
      <c r="D177" s="189" t="s">
        <v>162</v>
      </c>
      <c r="E177" s="143" t="s">
        <v>163</v>
      </c>
      <c r="F177" s="156"/>
      <c r="G177" s="156"/>
      <c r="H177" s="156"/>
      <c r="I177" s="188">
        <f>SUM(F177:F178)</f>
        <v>0</v>
      </c>
      <c r="J177" s="188" t="e">
        <f>F177/(F177+F178)</f>
        <v>#DIV/0!</v>
      </c>
    </row>
    <row r="178" spans="2:10" hidden="1">
      <c r="B178" s="142"/>
      <c r="C178" s="185"/>
      <c r="D178" s="189"/>
      <c r="E178" s="143" t="s">
        <v>164</v>
      </c>
      <c r="F178" s="156"/>
      <c r="G178" s="156"/>
      <c r="H178" s="156"/>
      <c r="I178" s="188"/>
      <c r="J178" s="188"/>
    </row>
    <row r="179" spans="2:10" hidden="1">
      <c r="B179" s="142"/>
      <c r="C179" s="185"/>
      <c r="D179" s="189" t="s">
        <v>28</v>
      </c>
      <c r="E179" s="143" t="s">
        <v>165</v>
      </c>
      <c r="F179" s="158"/>
      <c r="G179" s="158"/>
      <c r="H179" s="158"/>
      <c r="I179" s="188">
        <f>SUM(F179:F180)</f>
        <v>0</v>
      </c>
      <c r="J179" s="188" t="e">
        <f>F179/(F179+F180)</f>
        <v>#DIV/0!</v>
      </c>
    </row>
    <row r="180" spans="2:10" hidden="1">
      <c r="B180" s="142"/>
      <c r="C180" s="185"/>
      <c r="D180" s="189"/>
      <c r="E180" s="143" t="s">
        <v>166</v>
      </c>
      <c r="F180" s="158"/>
      <c r="G180" s="158"/>
      <c r="H180" s="158"/>
      <c r="I180" s="188"/>
      <c r="J180" s="188"/>
    </row>
    <row r="181" spans="2:10" hidden="1">
      <c r="B181" s="142" t="s">
        <v>140</v>
      </c>
      <c r="C181" s="185"/>
      <c r="D181" s="190" t="s">
        <v>32</v>
      </c>
      <c r="E181" s="110" t="s">
        <v>198</v>
      </c>
      <c r="F181" s="111"/>
      <c r="G181" s="111"/>
      <c r="H181" s="111"/>
      <c r="I181" s="191">
        <f>SUM(F181:F182)</f>
        <v>0</v>
      </c>
      <c r="J181" s="191" t="e">
        <f>F181/(F181+F182)</f>
        <v>#DIV/0!</v>
      </c>
    </row>
    <row r="182" spans="2:10" hidden="1">
      <c r="B182" s="142" t="s">
        <v>140</v>
      </c>
      <c r="C182" s="185"/>
      <c r="D182" s="190"/>
      <c r="E182" s="110" t="s">
        <v>199</v>
      </c>
      <c r="F182" s="111"/>
      <c r="G182" s="111"/>
      <c r="H182" s="111"/>
      <c r="I182" s="191"/>
      <c r="J182" s="191"/>
    </row>
    <row r="183" spans="2:10">
      <c r="B183" s="142" t="s">
        <v>171</v>
      </c>
      <c r="C183" s="185"/>
      <c r="D183" s="184" t="s">
        <v>200</v>
      </c>
      <c r="E183" s="110" t="s">
        <v>203</v>
      </c>
      <c r="F183" s="111">
        <v>33.593051147460997</v>
      </c>
      <c r="G183" s="111">
        <v>39.846698760986321</v>
      </c>
      <c r="H183" s="111">
        <v>27.347702026367202</v>
      </c>
      <c r="I183" s="191">
        <f>SUM(F183:F184)</f>
        <v>33.593051147460997</v>
      </c>
      <c r="J183" s="191">
        <f>F183/(F183+F184)</f>
        <v>1</v>
      </c>
    </row>
    <row r="184" spans="2:10">
      <c r="B184" s="142" t="s">
        <v>171</v>
      </c>
      <c r="C184" s="186"/>
      <c r="D184" s="186"/>
      <c r="E184" s="110" t="s">
        <v>204</v>
      </c>
      <c r="F184" s="111">
        <v>0</v>
      </c>
      <c r="G184" s="111">
        <v>0.90356791019439597</v>
      </c>
      <c r="H184" s="111">
        <v>0</v>
      </c>
      <c r="I184" s="191"/>
      <c r="J184" s="191"/>
    </row>
    <row r="185" spans="2:10">
      <c r="B185" s="142" t="s">
        <v>126</v>
      </c>
      <c r="C185" s="184">
        <v>11034</v>
      </c>
      <c r="D185" s="187"/>
      <c r="E185" s="110" t="s">
        <v>113</v>
      </c>
      <c r="F185" s="111">
        <v>92.615673828124997</v>
      </c>
      <c r="G185" s="111">
        <v>102.088088989258</v>
      </c>
      <c r="H185" s="111">
        <v>83.162292480468807</v>
      </c>
      <c r="I185" s="188"/>
      <c r="J185" s="188"/>
    </row>
    <row r="186" spans="2:10">
      <c r="B186" s="142" t="s">
        <v>109</v>
      </c>
      <c r="C186" s="185"/>
      <c r="D186" s="187"/>
      <c r="E186" s="110" t="s">
        <v>95</v>
      </c>
      <c r="F186" s="111">
        <v>136.0944946289062</v>
      </c>
      <c r="G186" s="111">
        <v>148.90180969238281</v>
      </c>
      <c r="H186" s="111">
        <v>123.3219451904296</v>
      </c>
      <c r="I186" s="188"/>
      <c r="J186" s="188"/>
    </row>
    <row r="187" spans="2:10" hidden="1">
      <c r="B187" s="142"/>
      <c r="C187" s="185"/>
      <c r="D187" s="189" t="s">
        <v>157</v>
      </c>
      <c r="E187" s="143" t="s">
        <v>158</v>
      </c>
      <c r="F187" s="156"/>
      <c r="G187" s="157"/>
      <c r="H187" s="157"/>
      <c r="I187" s="188">
        <f>SUM(F187:F188)</f>
        <v>0</v>
      </c>
      <c r="J187" s="188" t="e">
        <f>F187/(F187+F188)</f>
        <v>#DIV/0!</v>
      </c>
    </row>
    <row r="188" spans="2:10" hidden="1">
      <c r="B188" s="142"/>
      <c r="C188" s="185"/>
      <c r="D188" s="189"/>
      <c r="E188" s="143" t="s">
        <v>159</v>
      </c>
      <c r="F188" s="156"/>
      <c r="G188" s="157"/>
      <c r="H188" s="157"/>
      <c r="I188" s="188"/>
      <c r="J188" s="188"/>
    </row>
    <row r="189" spans="2:10" hidden="1">
      <c r="B189" s="142"/>
      <c r="C189" s="185"/>
      <c r="D189" s="189" t="s">
        <v>25</v>
      </c>
      <c r="E189" s="143" t="s">
        <v>160</v>
      </c>
      <c r="F189" s="156"/>
      <c r="G189" s="157"/>
      <c r="H189" s="157"/>
      <c r="I189" s="188">
        <f>SUM(F189:F190)</f>
        <v>0</v>
      </c>
      <c r="J189" s="188" t="e">
        <f>F189/(F189+F190)</f>
        <v>#DIV/0!</v>
      </c>
    </row>
    <row r="190" spans="2:10" hidden="1">
      <c r="B190" s="142"/>
      <c r="C190" s="185"/>
      <c r="D190" s="189"/>
      <c r="E190" s="143" t="s">
        <v>161</v>
      </c>
      <c r="F190" s="156"/>
      <c r="G190" s="157"/>
      <c r="H190" s="157"/>
      <c r="I190" s="188"/>
      <c r="J190" s="188"/>
    </row>
    <row r="191" spans="2:10" hidden="1">
      <c r="B191" s="142"/>
      <c r="C191" s="185"/>
      <c r="D191" s="189" t="s">
        <v>162</v>
      </c>
      <c r="E191" s="143" t="s">
        <v>163</v>
      </c>
      <c r="F191" s="156"/>
      <c r="G191" s="156"/>
      <c r="H191" s="156"/>
      <c r="I191" s="188">
        <f>SUM(F191:F192)</f>
        <v>0</v>
      </c>
      <c r="J191" s="188" t="e">
        <f>F191/(F191+F192)</f>
        <v>#DIV/0!</v>
      </c>
    </row>
    <row r="192" spans="2:10" hidden="1">
      <c r="B192" s="142"/>
      <c r="C192" s="185"/>
      <c r="D192" s="189"/>
      <c r="E192" s="143" t="s">
        <v>164</v>
      </c>
      <c r="F192" s="156"/>
      <c r="G192" s="156"/>
      <c r="H192" s="156"/>
      <c r="I192" s="188"/>
      <c r="J192" s="188"/>
    </row>
    <row r="193" spans="2:10" hidden="1">
      <c r="B193" s="142"/>
      <c r="C193" s="185"/>
      <c r="D193" s="189" t="s">
        <v>28</v>
      </c>
      <c r="E193" s="143" t="s">
        <v>165</v>
      </c>
      <c r="F193" s="158"/>
      <c r="G193" s="158"/>
      <c r="H193" s="158"/>
      <c r="I193" s="188">
        <f>SUM(F193:F194)</f>
        <v>0</v>
      </c>
      <c r="J193" s="188" t="e">
        <f>F193/(F193+F194)</f>
        <v>#DIV/0!</v>
      </c>
    </row>
    <row r="194" spans="2:10" hidden="1">
      <c r="B194" s="142"/>
      <c r="C194" s="185"/>
      <c r="D194" s="189"/>
      <c r="E194" s="143" t="s">
        <v>166</v>
      </c>
      <c r="F194" s="158"/>
      <c r="G194" s="158"/>
      <c r="H194" s="158"/>
      <c r="I194" s="188"/>
      <c r="J194" s="188"/>
    </row>
    <row r="195" spans="2:10" hidden="1">
      <c r="B195" s="142" t="s">
        <v>141</v>
      </c>
      <c r="C195" s="185"/>
      <c r="D195" s="190" t="s">
        <v>32</v>
      </c>
      <c r="E195" s="110" t="s">
        <v>198</v>
      </c>
      <c r="F195" s="111"/>
      <c r="G195" s="111"/>
      <c r="H195" s="111"/>
      <c r="I195" s="191">
        <f>SUM(F195:F196)</f>
        <v>0</v>
      </c>
      <c r="J195" s="191" t="e">
        <f>F195/(F195+F196)</f>
        <v>#DIV/0!</v>
      </c>
    </row>
    <row r="196" spans="2:10" hidden="1">
      <c r="B196" s="142" t="s">
        <v>141</v>
      </c>
      <c r="C196" s="185"/>
      <c r="D196" s="190"/>
      <c r="E196" s="110" t="s">
        <v>199</v>
      </c>
      <c r="F196" s="111"/>
      <c r="G196" s="111"/>
      <c r="H196" s="111"/>
      <c r="I196" s="191"/>
      <c r="J196" s="191"/>
    </row>
    <row r="197" spans="2:10">
      <c r="B197" s="142" t="s">
        <v>172</v>
      </c>
      <c r="C197" s="185"/>
      <c r="D197" s="184" t="s">
        <v>200</v>
      </c>
      <c r="E197" s="110" t="s">
        <v>203</v>
      </c>
      <c r="F197" s="111">
        <v>38.765225219726602</v>
      </c>
      <c r="G197" s="111">
        <v>45.123291015625199</v>
      </c>
      <c r="H197" s="111">
        <v>32.415740966796882</v>
      </c>
      <c r="I197" s="191">
        <f>SUM(F197:F198)</f>
        <v>38.765225219726602</v>
      </c>
      <c r="J197" s="191">
        <f>F197/(F197+F198)</f>
        <v>1</v>
      </c>
    </row>
    <row r="198" spans="2:10">
      <c r="B198" s="142" t="s">
        <v>172</v>
      </c>
      <c r="C198" s="186"/>
      <c r="D198" s="186"/>
      <c r="E198" s="110" t="s">
        <v>204</v>
      </c>
      <c r="F198" s="111">
        <v>0</v>
      </c>
      <c r="G198" s="111">
        <v>0.80890572071075595</v>
      </c>
      <c r="H198" s="111">
        <v>0</v>
      </c>
      <c r="I198" s="191"/>
      <c r="J198" s="191"/>
    </row>
    <row r="199" spans="2:10">
      <c r="B199" s="142" t="s">
        <v>127</v>
      </c>
      <c r="C199" s="184" t="s">
        <v>7</v>
      </c>
      <c r="D199" s="187"/>
      <c r="E199" s="110" t="s">
        <v>113</v>
      </c>
      <c r="F199" s="111">
        <v>0</v>
      </c>
      <c r="G199" s="111">
        <v>0.75789934396743597</v>
      </c>
      <c r="H199" s="111">
        <v>0</v>
      </c>
      <c r="I199" s="188"/>
      <c r="J199" s="188"/>
    </row>
    <row r="200" spans="2:10">
      <c r="B200" s="142" t="s">
        <v>110</v>
      </c>
      <c r="C200" s="185"/>
      <c r="D200" s="187"/>
      <c r="E200" s="110" t="s">
        <v>95</v>
      </c>
      <c r="F200" s="111">
        <v>0.573258876800538</v>
      </c>
      <c r="G200" s="111">
        <v>1.8363946676254279</v>
      </c>
      <c r="H200" s="111">
        <v>8.6844235658645602E-2</v>
      </c>
      <c r="I200" s="188"/>
      <c r="J200" s="188"/>
    </row>
    <row r="201" spans="2:10" hidden="1">
      <c r="B201" s="142"/>
      <c r="C201" s="185"/>
      <c r="D201" s="189" t="s">
        <v>157</v>
      </c>
      <c r="E201" s="143" t="s">
        <v>158</v>
      </c>
      <c r="F201" s="156"/>
      <c r="G201" s="157"/>
      <c r="H201" s="157"/>
      <c r="I201" s="188">
        <f>SUM(F201:F202)</f>
        <v>0</v>
      </c>
      <c r="J201" s="188" t="e">
        <f>F201/(F201+F202)</f>
        <v>#DIV/0!</v>
      </c>
    </row>
    <row r="202" spans="2:10" hidden="1">
      <c r="B202" s="142"/>
      <c r="C202" s="185"/>
      <c r="D202" s="189"/>
      <c r="E202" s="143" t="s">
        <v>159</v>
      </c>
      <c r="F202" s="156"/>
      <c r="G202" s="157"/>
      <c r="H202" s="157"/>
      <c r="I202" s="188"/>
      <c r="J202" s="188"/>
    </row>
    <row r="203" spans="2:10" hidden="1">
      <c r="B203" s="142"/>
      <c r="C203" s="185"/>
      <c r="D203" s="189" t="s">
        <v>25</v>
      </c>
      <c r="E203" s="143" t="s">
        <v>160</v>
      </c>
      <c r="F203" s="156"/>
      <c r="G203" s="157"/>
      <c r="H203" s="157"/>
      <c r="I203" s="188">
        <f>SUM(F203:F204)</f>
        <v>0</v>
      </c>
      <c r="J203" s="188" t="e">
        <f>F203/(F203+F204)</f>
        <v>#DIV/0!</v>
      </c>
    </row>
    <row r="204" spans="2:10" hidden="1">
      <c r="B204" s="142"/>
      <c r="C204" s="185"/>
      <c r="D204" s="189"/>
      <c r="E204" s="143" t="s">
        <v>161</v>
      </c>
      <c r="F204" s="156"/>
      <c r="G204" s="157"/>
      <c r="H204" s="157"/>
      <c r="I204" s="188"/>
      <c r="J204" s="188"/>
    </row>
    <row r="205" spans="2:10" hidden="1">
      <c r="B205" s="142"/>
      <c r="C205" s="185"/>
      <c r="D205" s="189" t="s">
        <v>162</v>
      </c>
      <c r="E205" s="143" t="s">
        <v>163</v>
      </c>
      <c r="F205" s="156"/>
      <c r="G205" s="156"/>
      <c r="H205" s="156"/>
      <c r="I205" s="188">
        <f>SUM(F205:F206)</f>
        <v>0</v>
      </c>
      <c r="J205" s="188" t="e">
        <f>F205/(F205+F206)</f>
        <v>#DIV/0!</v>
      </c>
    </row>
    <row r="206" spans="2:10" hidden="1">
      <c r="B206" s="142"/>
      <c r="C206" s="185"/>
      <c r="D206" s="189"/>
      <c r="E206" s="143" t="s">
        <v>164</v>
      </c>
      <c r="F206" s="156"/>
      <c r="G206" s="156"/>
      <c r="H206" s="156"/>
      <c r="I206" s="188"/>
      <c r="J206" s="188"/>
    </row>
    <row r="207" spans="2:10" hidden="1">
      <c r="B207" s="142"/>
      <c r="C207" s="185"/>
      <c r="D207" s="189" t="s">
        <v>28</v>
      </c>
      <c r="E207" s="143" t="s">
        <v>165</v>
      </c>
      <c r="F207" s="158"/>
      <c r="G207" s="158"/>
      <c r="H207" s="158"/>
      <c r="I207" s="188">
        <f>SUM(F207:F208)</f>
        <v>0</v>
      </c>
      <c r="J207" s="188" t="e">
        <f>F207/(F207+F208)</f>
        <v>#DIV/0!</v>
      </c>
    </row>
    <row r="208" spans="2:10" hidden="1">
      <c r="B208" s="142"/>
      <c r="C208" s="185"/>
      <c r="D208" s="189"/>
      <c r="E208" s="143" t="s">
        <v>166</v>
      </c>
      <c r="F208" s="158"/>
      <c r="G208" s="158"/>
      <c r="H208" s="158"/>
      <c r="I208" s="188"/>
      <c r="J208" s="188"/>
    </row>
    <row r="209" spans="2:10" hidden="1">
      <c r="B209" s="142" t="s">
        <v>206</v>
      </c>
      <c r="C209" s="185"/>
      <c r="D209" s="190" t="s">
        <v>32</v>
      </c>
      <c r="E209" s="110" t="s">
        <v>198</v>
      </c>
      <c r="F209" s="111"/>
      <c r="G209" s="111"/>
      <c r="H209" s="111"/>
      <c r="I209" s="191">
        <f>SUM(F209:F210)</f>
        <v>0</v>
      </c>
      <c r="J209" s="191" t="e">
        <f>F209/(F209+F210)</f>
        <v>#DIV/0!</v>
      </c>
    </row>
    <row r="210" spans="2:10" hidden="1">
      <c r="B210" s="142" t="s">
        <v>206</v>
      </c>
      <c r="C210" s="185"/>
      <c r="D210" s="190"/>
      <c r="E210" s="110" t="s">
        <v>199</v>
      </c>
      <c r="F210" s="111"/>
      <c r="G210" s="111"/>
      <c r="H210" s="111"/>
      <c r="I210" s="191"/>
      <c r="J210" s="191"/>
    </row>
    <row r="211" spans="2:10">
      <c r="B211" s="142" t="s">
        <v>207</v>
      </c>
      <c r="C211" s="185"/>
      <c r="D211" s="184" t="s">
        <v>200</v>
      </c>
      <c r="E211" s="110" t="s">
        <v>203</v>
      </c>
      <c r="F211" s="111">
        <v>0</v>
      </c>
      <c r="G211" s="111">
        <v>0.95822352170944403</v>
      </c>
      <c r="H211" s="111">
        <v>0</v>
      </c>
      <c r="I211" s="191">
        <f>SUM(F211:F212)</f>
        <v>0</v>
      </c>
      <c r="J211" s="191" t="e">
        <f>F211/(F211+F212)</f>
        <v>#DIV/0!</v>
      </c>
    </row>
    <row r="212" spans="2:10">
      <c r="B212" s="142" t="s">
        <v>207</v>
      </c>
      <c r="C212" s="186"/>
      <c r="D212" s="186"/>
      <c r="E212" s="110" t="s">
        <v>204</v>
      </c>
      <c r="F212" s="111">
        <v>0</v>
      </c>
      <c r="G212" s="111">
        <v>0.95822352170944403</v>
      </c>
      <c r="H212" s="111">
        <v>0</v>
      </c>
      <c r="I212" s="191"/>
      <c r="J212" s="191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C3:C16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C17:C30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31:C44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C45:C58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59:C72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C73:C86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87:C100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C101:C114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A19" workbookViewId="0">
      <selection activeCell="B99" sqref="B99"/>
    </sheetView>
  </sheetViews>
  <sheetFormatPr defaultColWidth="10.6640625" defaultRowHeight="15.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DA6D2E-171D-4184-B8A8-AD4F7BBC9D49}">
  <dimension ref="A1:H15"/>
  <sheetViews>
    <sheetView showGridLines="0" zoomScale="60" zoomScaleNormal="60" workbookViewId="0">
      <selection activeCell="L21" sqref="L21"/>
    </sheetView>
  </sheetViews>
  <sheetFormatPr defaultColWidth="10.83203125" defaultRowHeight="14.5"/>
  <cols>
    <col min="1" max="1" width="10.1640625" style="44" customWidth="1"/>
    <col min="2" max="2" width="10.1640625" style="45" customWidth="1"/>
    <col min="3" max="3" width="10.1640625" style="48" customWidth="1"/>
    <col min="4" max="4" width="10.1640625" style="47" customWidth="1"/>
    <col min="5" max="6" width="10.1640625" style="44" customWidth="1"/>
    <col min="7" max="16384" width="10.83203125" style="44"/>
  </cols>
  <sheetData>
    <row r="1" spans="1:8">
      <c r="A1" s="200"/>
      <c r="B1" s="121"/>
      <c r="C1" s="173" t="s">
        <v>200</v>
      </c>
      <c r="D1" s="173" t="s">
        <v>200</v>
      </c>
      <c r="E1" s="110" t="s">
        <v>113</v>
      </c>
      <c r="F1" s="110" t="s">
        <v>95</v>
      </c>
    </row>
    <row r="2" spans="1:8" ht="16" customHeight="1">
      <c r="A2" s="201">
        <v>44490</v>
      </c>
      <c r="B2" s="173">
        <v>10215</v>
      </c>
      <c r="C2" s="174">
        <v>1</v>
      </c>
      <c r="D2" s="111">
        <v>22.8026245117188</v>
      </c>
      <c r="E2" s="111">
        <v>50.7155151367188</v>
      </c>
      <c r="F2" s="111">
        <v>73.314794921875006</v>
      </c>
      <c r="H2" s="202" t="s">
        <v>242</v>
      </c>
    </row>
    <row r="3" spans="1:8" ht="16" customHeight="1">
      <c r="A3" s="201">
        <v>44491</v>
      </c>
      <c r="B3" s="173">
        <v>10225</v>
      </c>
      <c r="C3" s="174">
        <v>0.9937812564290992</v>
      </c>
      <c r="D3" s="111">
        <v>47.821670532226605</v>
      </c>
      <c r="E3" s="111">
        <v>103.916259765625</v>
      </c>
      <c r="F3" s="111">
        <v>123.645947265625</v>
      </c>
      <c r="H3" s="202" t="s">
        <v>243</v>
      </c>
    </row>
    <row r="4" spans="1:8" ht="16" customHeight="1">
      <c r="A4" s="201">
        <v>44492</v>
      </c>
      <c r="B4" s="173">
        <v>10232</v>
      </c>
      <c r="C4" s="174">
        <v>1</v>
      </c>
      <c r="D4" s="111">
        <v>20.281990051269599</v>
      </c>
      <c r="E4" s="111">
        <v>43.650036621093804</v>
      </c>
      <c r="F4" s="111">
        <v>65.356372070312602</v>
      </c>
      <c r="H4" s="202" t="s">
        <v>244</v>
      </c>
    </row>
    <row r="5" spans="1:8" ht="16" customHeight="1">
      <c r="A5" s="201">
        <v>44493</v>
      </c>
      <c r="B5" s="173">
        <v>10247</v>
      </c>
      <c r="C5" s="174">
        <v>1</v>
      </c>
      <c r="D5" s="111">
        <v>21.7077453613282</v>
      </c>
      <c r="E5" s="111">
        <v>58.851800537109398</v>
      </c>
      <c r="F5" s="111">
        <v>67.616400146484395</v>
      </c>
      <c r="H5" s="202" t="s">
        <v>245</v>
      </c>
    </row>
    <row r="6" spans="1:8" ht="16" customHeight="1">
      <c r="A6" s="201">
        <v>44494</v>
      </c>
      <c r="B6" s="173">
        <v>10257</v>
      </c>
      <c r="C6" s="174">
        <v>1</v>
      </c>
      <c r="D6" s="111">
        <v>23.002122497558599</v>
      </c>
      <c r="E6" s="111">
        <v>55.612585449218798</v>
      </c>
      <c r="F6" s="111">
        <v>78.888720703125003</v>
      </c>
      <c r="H6" s="202" t="s">
        <v>246</v>
      </c>
    </row>
    <row r="7" spans="1:8" ht="16" customHeight="1">
      <c r="A7" s="201">
        <v>44495</v>
      </c>
      <c r="B7" s="173">
        <v>10267</v>
      </c>
      <c r="C7" s="174">
        <v>1</v>
      </c>
      <c r="D7" s="111">
        <v>21.202478027343801</v>
      </c>
      <c r="E7" s="111">
        <v>51.785009765624999</v>
      </c>
      <c r="F7" s="111">
        <v>68.716741943359395</v>
      </c>
      <c r="H7" s="202" t="s">
        <v>247</v>
      </c>
    </row>
    <row r="8" spans="1:8" ht="16" customHeight="1">
      <c r="A8" s="201">
        <v>44496</v>
      </c>
      <c r="B8" s="173">
        <v>10272</v>
      </c>
      <c r="C8" s="174">
        <v>0.98972139690697236</v>
      </c>
      <c r="D8" s="111">
        <v>28.6508178710938</v>
      </c>
      <c r="E8" s="111">
        <v>55.046826171874997</v>
      </c>
      <c r="F8" s="111">
        <v>76.13587646484379</v>
      </c>
      <c r="H8" s="202" t="s">
        <v>248</v>
      </c>
    </row>
    <row r="9" spans="1:8" ht="16" customHeight="1">
      <c r="A9" s="201">
        <v>44497</v>
      </c>
      <c r="B9" s="173">
        <v>10285</v>
      </c>
      <c r="C9" s="174">
        <v>1</v>
      </c>
      <c r="D9" s="111">
        <v>26.5321166992188</v>
      </c>
      <c r="E9" s="111">
        <v>65.331915283203202</v>
      </c>
      <c r="F9" s="111">
        <v>92.507788085937605</v>
      </c>
      <c r="H9" s="202" t="s">
        <v>249</v>
      </c>
    </row>
    <row r="10" spans="1:8" ht="16" customHeight="1">
      <c r="A10" s="201">
        <v>44498</v>
      </c>
      <c r="B10" s="173">
        <v>10293</v>
      </c>
      <c r="C10" s="174">
        <v>1</v>
      </c>
      <c r="D10" s="111">
        <v>30.201135253906198</v>
      </c>
      <c r="E10" s="111">
        <v>90.608026123046798</v>
      </c>
      <c r="F10" s="111">
        <v>129.91127929687499</v>
      </c>
      <c r="H10" s="202" t="s">
        <v>250</v>
      </c>
    </row>
    <row r="11" spans="1:8" ht="16" customHeight="1">
      <c r="A11" s="201">
        <v>44499</v>
      </c>
      <c r="B11" s="173">
        <v>10307</v>
      </c>
      <c r="C11" s="174">
        <v>1</v>
      </c>
      <c r="D11" s="111">
        <v>22.383010864257802</v>
      </c>
      <c r="E11" s="111">
        <v>71.468878173828202</v>
      </c>
      <c r="F11" s="111">
        <v>88.494012451171798</v>
      </c>
      <c r="H11" s="202" t="s">
        <v>251</v>
      </c>
    </row>
    <row r="12" spans="1:8" ht="16" customHeight="1">
      <c r="A12" s="201">
        <v>44500</v>
      </c>
      <c r="B12" s="173">
        <v>10313</v>
      </c>
      <c r="C12" s="174">
        <v>0.99147674820877296</v>
      </c>
      <c r="D12" s="111">
        <v>26.663598632812601</v>
      </c>
      <c r="E12" s="111">
        <v>65.854907226562602</v>
      </c>
      <c r="F12" s="111">
        <v>86.783190917968795</v>
      </c>
      <c r="H12" s="202" t="s">
        <v>252</v>
      </c>
    </row>
    <row r="13" spans="1:8" ht="16" customHeight="1">
      <c r="A13" s="201">
        <v>44501</v>
      </c>
      <c r="B13" s="204">
        <v>11313</v>
      </c>
      <c r="C13" s="174">
        <v>1</v>
      </c>
      <c r="D13" s="111">
        <v>31.163949584960999</v>
      </c>
      <c r="E13" s="111">
        <v>62.314050292968794</v>
      </c>
      <c r="F13" s="111">
        <v>81.80270385742179</v>
      </c>
      <c r="H13" s="203" t="s">
        <v>253</v>
      </c>
    </row>
    <row r="14" spans="1:8" ht="16" customHeight="1">
      <c r="A14" s="201">
        <v>44502</v>
      </c>
      <c r="B14" s="173">
        <v>11027</v>
      </c>
      <c r="C14" s="174">
        <v>1</v>
      </c>
      <c r="D14" s="111">
        <v>33.593051147460997</v>
      </c>
      <c r="E14" s="111">
        <v>89.052648925781199</v>
      </c>
      <c r="F14" s="111">
        <v>105.60300292968759</v>
      </c>
      <c r="H14" s="202" t="s">
        <v>254</v>
      </c>
    </row>
    <row r="15" spans="1:8" ht="16" customHeight="1">
      <c r="A15" s="201">
        <v>44503</v>
      </c>
      <c r="B15" s="173">
        <v>11034</v>
      </c>
      <c r="C15" s="174">
        <v>1</v>
      </c>
      <c r="D15" s="111">
        <v>38.765225219726602</v>
      </c>
      <c r="E15" s="111">
        <v>92.615673828124997</v>
      </c>
      <c r="F15" s="111">
        <v>136.0944946289062</v>
      </c>
      <c r="H15" s="202" t="s">
        <v>255</v>
      </c>
    </row>
  </sheetData>
  <sortState xmlns:xlrd2="http://schemas.microsoft.com/office/spreadsheetml/2017/richdata2" ref="A2:C15">
    <sortCondition ref="A2:A15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60" zoomScaleNormal="60" workbookViewId="0">
      <selection activeCell="G7" sqref="G7"/>
    </sheetView>
  </sheetViews>
  <sheetFormatPr defaultColWidth="10.83203125" defaultRowHeight="14.5"/>
  <cols>
    <col min="1" max="1" width="10.83203125" style="44"/>
    <col min="2" max="2" width="10.83203125" style="45"/>
    <col min="3" max="3" width="13.33203125" style="45" bestFit="1" customWidth="1"/>
    <col min="4" max="4" width="10.83203125" style="45"/>
    <col min="5" max="5" width="30.83203125" style="48" bestFit="1" customWidth="1"/>
    <col min="6" max="6" width="13.5" style="44" hidden="1" customWidth="1"/>
    <col min="7" max="16384" width="10.83203125" style="44"/>
  </cols>
  <sheetData>
    <row r="2" spans="2:6">
      <c r="B2" s="163" t="s">
        <v>37</v>
      </c>
      <c r="C2" s="163" t="s">
        <v>38</v>
      </c>
      <c r="D2" s="163" t="s">
        <v>39</v>
      </c>
      <c r="E2" s="164" t="s">
        <v>224</v>
      </c>
      <c r="F2" s="165" t="s">
        <v>225</v>
      </c>
    </row>
    <row r="3" spans="2:6">
      <c r="B3" s="166" t="s">
        <v>142</v>
      </c>
      <c r="C3" s="166" t="s">
        <v>228</v>
      </c>
      <c r="D3" s="166" t="s">
        <v>113</v>
      </c>
      <c r="E3" s="167">
        <v>72.1083984375</v>
      </c>
      <c r="F3" s="194" t="e">
        <f>#REF!</f>
        <v>#REF!</v>
      </c>
    </row>
    <row r="4" spans="2:6">
      <c r="B4" s="168" t="s">
        <v>128</v>
      </c>
      <c r="C4" s="168" t="s">
        <v>228</v>
      </c>
      <c r="D4" s="168" t="s">
        <v>95</v>
      </c>
      <c r="E4" s="169">
        <v>96.288098144531205</v>
      </c>
      <c r="F4" s="195"/>
    </row>
    <row r="5" spans="2:6">
      <c r="B5" s="166" t="s">
        <v>143</v>
      </c>
      <c r="C5" s="166" t="s">
        <v>229</v>
      </c>
      <c r="D5" s="166" t="s">
        <v>113</v>
      </c>
      <c r="E5" s="167">
        <v>71.867626953124997</v>
      </c>
      <c r="F5" s="194" t="e">
        <f>#REF!</f>
        <v>#REF!</v>
      </c>
    </row>
    <row r="6" spans="2:6">
      <c r="B6" s="168" t="s">
        <v>129</v>
      </c>
      <c r="C6" s="168" t="s">
        <v>229</v>
      </c>
      <c r="D6" s="168" t="s">
        <v>95</v>
      </c>
      <c r="E6" s="170">
        <v>90.334082031250006</v>
      </c>
      <c r="F6" s="195"/>
    </row>
    <row r="7" spans="2:6">
      <c r="B7" s="166" t="s">
        <v>144</v>
      </c>
      <c r="C7" s="166" t="s">
        <v>230</v>
      </c>
      <c r="D7" s="166" t="s">
        <v>113</v>
      </c>
      <c r="E7" s="167">
        <v>97.982366943359395</v>
      </c>
      <c r="F7" s="194" t="e">
        <f>#REF!</f>
        <v>#REF!</v>
      </c>
    </row>
    <row r="8" spans="2:6">
      <c r="B8" s="168" t="s">
        <v>130</v>
      </c>
      <c r="C8" s="168" t="s">
        <v>230</v>
      </c>
      <c r="D8" s="168" t="s">
        <v>95</v>
      </c>
      <c r="E8" s="170">
        <v>138.005859375</v>
      </c>
      <c r="F8" s="195"/>
    </row>
    <row r="9" spans="2:6">
      <c r="B9" s="166" t="s">
        <v>145</v>
      </c>
      <c r="C9" s="166" t="s">
        <v>231</v>
      </c>
      <c r="D9" s="166" t="s">
        <v>113</v>
      </c>
      <c r="E9" s="167">
        <v>101.1111328125</v>
      </c>
      <c r="F9" s="194" t="e">
        <f>#REF!</f>
        <v>#REF!</v>
      </c>
    </row>
    <row r="10" spans="2:6">
      <c r="B10" s="168" t="s">
        <v>131</v>
      </c>
      <c r="C10" s="168" t="s">
        <v>231</v>
      </c>
      <c r="D10" s="168" t="s">
        <v>95</v>
      </c>
      <c r="E10" s="170">
        <v>124.21502685546879</v>
      </c>
      <c r="F10" s="195"/>
    </row>
    <row r="11" spans="2:6">
      <c r="B11" s="166" t="s">
        <v>146</v>
      </c>
      <c r="C11" s="166" t="s">
        <v>232</v>
      </c>
      <c r="D11" s="166" t="s">
        <v>113</v>
      </c>
      <c r="E11" s="167">
        <v>76.193835449218795</v>
      </c>
      <c r="F11" s="194" t="e">
        <f>#REF!</f>
        <v>#REF!</v>
      </c>
    </row>
    <row r="12" spans="2:6">
      <c r="B12" s="168" t="s">
        <v>132</v>
      </c>
      <c r="C12" s="168" t="s">
        <v>232</v>
      </c>
      <c r="D12" s="168" t="s">
        <v>95</v>
      </c>
      <c r="E12" s="170">
        <v>88.078179931640605</v>
      </c>
      <c r="F12" s="195"/>
    </row>
    <row r="13" spans="2:6">
      <c r="B13" s="166" t="s">
        <v>147</v>
      </c>
      <c r="C13" s="166" t="s">
        <v>233</v>
      </c>
      <c r="D13" s="166" t="s">
        <v>113</v>
      </c>
      <c r="E13" s="167">
        <v>75.824578857421798</v>
      </c>
      <c r="F13" s="194" t="e">
        <f>#REF!</f>
        <v>#REF!</v>
      </c>
    </row>
    <row r="14" spans="2:6">
      <c r="B14" s="168" t="s">
        <v>133</v>
      </c>
      <c r="C14" s="168" t="s">
        <v>233</v>
      </c>
      <c r="D14" s="168" t="s">
        <v>95</v>
      </c>
      <c r="E14" s="170">
        <v>931.49257812500002</v>
      </c>
      <c r="F14" s="195"/>
    </row>
    <row r="15" spans="2:6">
      <c r="B15" s="166" t="s">
        <v>148</v>
      </c>
      <c r="C15" s="166" t="s">
        <v>234</v>
      </c>
      <c r="D15" s="166" t="s">
        <v>113</v>
      </c>
      <c r="E15" s="167">
        <v>86.080981445312602</v>
      </c>
      <c r="F15" s="192" t="e">
        <f>#REF!</f>
        <v>#REF!</v>
      </c>
    </row>
    <row r="16" spans="2:6">
      <c r="B16" s="168" t="s">
        <v>134</v>
      </c>
      <c r="C16" s="168" t="s">
        <v>234</v>
      </c>
      <c r="D16" s="168" t="s">
        <v>95</v>
      </c>
      <c r="E16" s="170">
        <v>97.788885498046795</v>
      </c>
      <c r="F16" s="193"/>
    </row>
    <row r="17" spans="2:6">
      <c r="B17" s="166" t="s">
        <v>149</v>
      </c>
      <c r="C17" s="166" t="s">
        <v>235</v>
      </c>
      <c r="D17" s="166" t="s">
        <v>113</v>
      </c>
      <c r="E17" s="167">
        <v>85.303588867187599</v>
      </c>
      <c r="F17" s="192" t="e">
        <f>#REF!</f>
        <v>#REF!</v>
      </c>
    </row>
    <row r="18" spans="2:6">
      <c r="B18" s="168" t="s">
        <v>135</v>
      </c>
      <c r="C18" s="168" t="s">
        <v>235</v>
      </c>
      <c r="D18" s="168" t="s">
        <v>95</v>
      </c>
      <c r="E18" s="170">
        <v>101.9326110839844</v>
      </c>
      <c r="F18" s="193"/>
    </row>
    <row r="19" spans="2:6">
      <c r="B19" s="166" t="s">
        <v>167</v>
      </c>
      <c r="C19" s="166" t="s">
        <v>236</v>
      </c>
      <c r="D19" s="166" t="s">
        <v>113</v>
      </c>
      <c r="E19" s="167">
        <v>79.20361328125</v>
      </c>
      <c r="F19" s="192" t="e">
        <f>#REF!</f>
        <v>#REF!</v>
      </c>
    </row>
    <row r="20" spans="2:6">
      <c r="B20" s="168" t="s">
        <v>136</v>
      </c>
      <c r="C20" s="168" t="s">
        <v>236</v>
      </c>
      <c r="D20" s="168" t="s">
        <v>95</v>
      </c>
      <c r="E20" s="170">
        <v>95.12901611328121</v>
      </c>
      <c r="F20" s="193"/>
    </row>
    <row r="21" spans="2:6">
      <c r="B21" s="166" t="s">
        <v>168</v>
      </c>
      <c r="C21" s="166" t="s">
        <v>237</v>
      </c>
      <c r="D21" s="166" t="s">
        <v>113</v>
      </c>
      <c r="E21" s="167">
        <v>68.024011230468801</v>
      </c>
      <c r="F21" s="192" t="e">
        <f>#REF!</f>
        <v>#REF!</v>
      </c>
    </row>
    <row r="22" spans="2:6">
      <c r="B22" s="168" t="s">
        <v>137</v>
      </c>
      <c r="C22" s="168" t="s">
        <v>237</v>
      </c>
      <c r="D22" s="168" t="s">
        <v>95</v>
      </c>
      <c r="E22" s="170">
        <v>72.581243896484395</v>
      </c>
      <c r="F22" s="193"/>
    </row>
    <row r="23" spans="2:6">
      <c r="B23" s="166" t="s">
        <v>169</v>
      </c>
      <c r="C23" s="166" t="s">
        <v>238</v>
      </c>
      <c r="D23" s="166" t="s">
        <v>113</v>
      </c>
      <c r="E23" s="167">
        <v>87.161767578124994</v>
      </c>
      <c r="F23" s="192" t="e">
        <f>#REF!</f>
        <v>#REF!</v>
      </c>
    </row>
    <row r="24" spans="2:6">
      <c r="B24" s="168" t="s">
        <v>138</v>
      </c>
      <c r="C24" s="168" t="s">
        <v>238</v>
      </c>
      <c r="D24" s="168" t="s">
        <v>95</v>
      </c>
      <c r="E24" s="170">
        <v>109.59674072265621</v>
      </c>
      <c r="F24" s="193"/>
    </row>
    <row r="25" spans="2:6">
      <c r="B25" s="166" t="s">
        <v>170</v>
      </c>
      <c r="C25" s="166" t="s">
        <v>239</v>
      </c>
      <c r="D25" s="166" t="s">
        <v>113</v>
      </c>
      <c r="E25" s="167">
        <v>46.184216308593804</v>
      </c>
      <c r="F25" s="192" t="e">
        <f>#REF!</f>
        <v>#REF!</v>
      </c>
    </row>
    <row r="26" spans="2:6">
      <c r="B26" s="168" t="s">
        <v>139</v>
      </c>
      <c r="C26" s="168" t="s">
        <v>239</v>
      </c>
      <c r="D26" s="168" t="s">
        <v>95</v>
      </c>
      <c r="E26" s="170">
        <v>94.918151855468793</v>
      </c>
      <c r="F26" s="193"/>
    </row>
    <row r="27" spans="2:6">
      <c r="B27" s="166" t="s">
        <v>171</v>
      </c>
      <c r="C27" s="166" t="s">
        <v>240</v>
      </c>
      <c r="D27" s="166" t="s">
        <v>113</v>
      </c>
      <c r="E27" s="167">
        <v>24.290626525878999</v>
      </c>
      <c r="F27" s="192" t="e">
        <f>#REF!</f>
        <v>#REF!</v>
      </c>
    </row>
    <row r="28" spans="2:6">
      <c r="B28" s="168" t="s">
        <v>140</v>
      </c>
      <c r="C28" s="168" t="s">
        <v>240</v>
      </c>
      <c r="D28" s="168" t="s">
        <v>95</v>
      </c>
      <c r="E28" s="170">
        <v>88.871643066406207</v>
      </c>
      <c r="F28" s="193"/>
    </row>
    <row r="29" spans="2:6">
      <c r="B29" s="166" t="s">
        <v>172</v>
      </c>
      <c r="C29" s="166" t="s">
        <v>241</v>
      </c>
      <c r="D29" s="166" t="s">
        <v>113</v>
      </c>
      <c r="E29" s="167">
        <v>109.34814453125</v>
      </c>
      <c r="F29" s="192" t="e">
        <f>#REF!</f>
        <v>#REF!</v>
      </c>
    </row>
    <row r="30" spans="2:6">
      <c r="B30" s="168" t="s">
        <v>141</v>
      </c>
      <c r="C30" s="168" t="s">
        <v>241</v>
      </c>
      <c r="D30" s="168" t="s">
        <v>95</v>
      </c>
      <c r="E30" s="170">
        <v>120.20489501953121</v>
      </c>
      <c r="F30" s="193"/>
    </row>
    <row r="31" spans="2:6">
      <c r="B31" s="166" t="s">
        <v>223</v>
      </c>
      <c r="C31" s="166" t="s">
        <v>7</v>
      </c>
      <c r="D31" s="166" t="s">
        <v>113</v>
      </c>
      <c r="E31" s="167">
        <v>0</v>
      </c>
      <c r="F31" s="194" t="e">
        <f>#REF!</f>
        <v>#REF!</v>
      </c>
    </row>
    <row r="32" spans="2:6">
      <c r="B32" s="168" t="s">
        <v>222</v>
      </c>
      <c r="C32" s="168" t="s">
        <v>7</v>
      </c>
      <c r="D32" s="168" t="s">
        <v>95</v>
      </c>
      <c r="E32" s="170">
        <v>0</v>
      </c>
      <c r="F32" s="195"/>
    </row>
    <row r="33" spans="2:6">
      <c r="B33" s="166" t="s">
        <v>207</v>
      </c>
      <c r="C33" s="166" t="s">
        <v>111</v>
      </c>
      <c r="D33" s="166" t="s">
        <v>113</v>
      </c>
      <c r="E33" s="167">
        <v>3.9232032775878998</v>
      </c>
      <c r="F33" s="194" t="e">
        <f>#REF!</f>
        <v>#REF!</v>
      </c>
    </row>
    <row r="34" spans="2:6">
      <c r="B34" s="168" t="s">
        <v>206</v>
      </c>
      <c r="C34" s="168" t="s">
        <v>111</v>
      </c>
      <c r="D34" s="168" t="s">
        <v>95</v>
      </c>
      <c r="E34" s="170">
        <v>32.702154541015602</v>
      </c>
      <c r="F34" s="195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5B924-BF2A-4751-AE06-916888EEDB99}">
  <dimension ref="B1:D17"/>
  <sheetViews>
    <sheetView showGridLines="0" tabSelected="1" zoomScale="60" zoomScaleNormal="60" workbookViewId="0">
      <selection activeCell="B1" sqref="B1:D17"/>
    </sheetView>
  </sheetViews>
  <sheetFormatPr defaultColWidth="10.83203125" defaultRowHeight="14.5"/>
  <cols>
    <col min="1" max="1" width="10.83203125" style="44"/>
    <col min="2" max="2" width="9.75" style="45" customWidth="1"/>
    <col min="3" max="3" width="9.75" style="48" customWidth="1"/>
    <col min="4" max="4" width="9.75" style="44" customWidth="1"/>
    <col min="5" max="16384" width="10.83203125" style="44"/>
  </cols>
  <sheetData>
    <row r="1" spans="2:4">
      <c r="C1" s="166" t="s">
        <v>113</v>
      </c>
      <c r="D1" s="168" t="s">
        <v>95</v>
      </c>
    </row>
    <row r="2" spans="2:4">
      <c r="B2" s="166" t="s">
        <v>228</v>
      </c>
      <c r="C2" s="167">
        <v>72.1083984375</v>
      </c>
      <c r="D2" s="169">
        <v>96.288098144531205</v>
      </c>
    </row>
    <row r="3" spans="2:4">
      <c r="B3" s="166" t="s">
        <v>229</v>
      </c>
      <c r="C3" s="167">
        <v>71.867626953124997</v>
      </c>
      <c r="D3" s="170">
        <v>90.334082031250006</v>
      </c>
    </row>
    <row r="4" spans="2:4">
      <c r="B4" s="166" t="s">
        <v>230</v>
      </c>
      <c r="C4" s="167">
        <v>97.982366943359395</v>
      </c>
      <c r="D4" s="170">
        <v>138.005859375</v>
      </c>
    </row>
    <row r="5" spans="2:4">
      <c r="B5" s="166" t="s">
        <v>231</v>
      </c>
      <c r="C5" s="167">
        <v>101.1111328125</v>
      </c>
      <c r="D5" s="170">
        <v>124.21502685546879</v>
      </c>
    </row>
    <row r="6" spans="2:4">
      <c r="B6" s="166" t="s">
        <v>232</v>
      </c>
      <c r="C6" s="167">
        <v>76.193835449218795</v>
      </c>
      <c r="D6" s="170">
        <v>88.078179931640605</v>
      </c>
    </row>
    <row r="7" spans="2:4">
      <c r="B7" s="166" t="s">
        <v>233</v>
      </c>
      <c r="C7" s="167">
        <v>75.824578857421798</v>
      </c>
      <c r="D7" s="170">
        <v>931.49257812500002</v>
      </c>
    </row>
    <row r="8" spans="2:4">
      <c r="B8" s="166" t="s">
        <v>234</v>
      </c>
      <c r="C8" s="167">
        <v>86.080981445312602</v>
      </c>
      <c r="D8" s="170">
        <v>97.788885498046795</v>
      </c>
    </row>
    <row r="9" spans="2:4">
      <c r="B9" s="166" t="s">
        <v>235</v>
      </c>
      <c r="C9" s="167">
        <v>85.303588867187599</v>
      </c>
      <c r="D9" s="170">
        <v>101.9326110839844</v>
      </c>
    </row>
    <row r="10" spans="2:4">
      <c r="B10" s="166" t="s">
        <v>236</v>
      </c>
      <c r="C10" s="167">
        <v>79.20361328125</v>
      </c>
      <c r="D10" s="170">
        <v>95.12901611328121</v>
      </c>
    </row>
    <row r="11" spans="2:4">
      <c r="B11" s="166" t="s">
        <v>237</v>
      </c>
      <c r="C11" s="167">
        <v>68.024011230468801</v>
      </c>
      <c r="D11" s="170">
        <v>72.581243896484395</v>
      </c>
    </row>
    <row r="12" spans="2:4">
      <c r="B12" s="166" t="s">
        <v>238</v>
      </c>
      <c r="C12" s="167">
        <v>87.161767578124994</v>
      </c>
      <c r="D12" s="170">
        <v>109.59674072265621</v>
      </c>
    </row>
    <row r="13" spans="2:4">
      <c r="B13" s="166" t="s">
        <v>239</v>
      </c>
      <c r="C13" s="167">
        <v>46.184216308593804</v>
      </c>
      <c r="D13" s="170">
        <v>94.918151855468793</v>
      </c>
    </row>
    <row r="14" spans="2:4">
      <c r="B14" s="166" t="s">
        <v>240</v>
      </c>
      <c r="C14" s="167">
        <v>24.290626525878999</v>
      </c>
      <c r="D14" s="170">
        <v>88.871643066406207</v>
      </c>
    </row>
    <row r="15" spans="2:4">
      <c r="B15" s="166" t="s">
        <v>241</v>
      </c>
      <c r="C15" s="167">
        <v>109.34814453125</v>
      </c>
      <c r="D15" s="170">
        <v>120.20489501953121</v>
      </c>
    </row>
    <row r="16" spans="2:4">
      <c r="B16" s="166" t="s">
        <v>7</v>
      </c>
      <c r="C16" s="167">
        <v>0</v>
      </c>
      <c r="D16" s="170">
        <v>0</v>
      </c>
    </row>
    <row r="17" spans="2:4">
      <c r="B17" s="166" t="s">
        <v>111</v>
      </c>
      <c r="C17" s="167">
        <v>3.9232032775878998</v>
      </c>
      <c r="D17" s="170">
        <v>32.702154541015602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37"/>
  <sheetViews>
    <sheetView topLeftCell="A8" zoomScale="109" workbookViewId="0">
      <selection activeCell="D32" sqref="D32:F33"/>
    </sheetView>
  </sheetViews>
  <sheetFormatPr defaultColWidth="10.83203125" defaultRowHeight="15.5"/>
  <cols>
    <col min="1" max="1" width="10.83203125" style="175"/>
    <col min="2" max="2" width="10.83203125" style="176"/>
    <col min="3" max="3" width="10.83203125" style="175"/>
    <col min="4" max="6" width="10.83203125" style="106"/>
    <col min="7" max="16384" width="10.83203125" style="175"/>
  </cols>
  <sheetData>
    <row r="1" spans="1:58">
      <c r="A1" s="175" t="s">
        <v>37</v>
      </c>
      <c r="B1" s="176" t="s">
        <v>38</v>
      </c>
      <c r="C1" s="175" t="s">
        <v>39</v>
      </c>
      <c r="D1" s="159" t="s">
        <v>227</v>
      </c>
      <c r="E1" s="106" t="s">
        <v>40</v>
      </c>
      <c r="F1" s="106" t="s">
        <v>41</v>
      </c>
      <c r="G1" s="175" t="s">
        <v>42</v>
      </c>
      <c r="H1" s="175" t="s">
        <v>43</v>
      </c>
      <c r="I1" s="175" t="s">
        <v>44</v>
      </c>
      <c r="J1" s="175" t="s">
        <v>45</v>
      </c>
      <c r="K1" s="175" t="s">
        <v>46</v>
      </c>
      <c r="L1" s="175" t="s">
        <v>47</v>
      </c>
      <c r="M1" s="175" t="s">
        <v>48</v>
      </c>
      <c r="N1" s="175" t="s">
        <v>49</v>
      </c>
      <c r="O1" s="175" t="s">
        <v>50</v>
      </c>
      <c r="P1" s="175" t="s">
        <v>51</v>
      </c>
      <c r="Q1" s="175" t="s">
        <v>52</v>
      </c>
      <c r="R1" s="175" t="s">
        <v>53</v>
      </c>
      <c r="S1" s="175" t="s">
        <v>54</v>
      </c>
      <c r="T1" s="175" t="s">
        <v>55</v>
      </c>
      <c r="U1" s="175" t="s">
        <v>56</v>
      </c>
      <c r="V1" s="175" t="s">
        <v>57</v>
      </c>
      <c r="W1" s="175" t="s">
        <v>58</v>
      </c>
      <c r="X1" s="175" t="s">
        <v>59</v>
      </c>
      <c r="Y1" s="175" t="s">
        <v>60</v>
      </c>
      <c r="Z1" s="175" t="s">
        <v>61</v>
      </c>
      <c r="AA1" s="175" t="s">
        <v>62</v>
      </c>
      <c r="AB1" s="175" t="s">
        <v>63</v>
      </c>
      <c r="AC1" s="175" t="s">
        <v>64</v>
      </c>
      <c r="AD1" s="175" t="s">
        <v>65</v>
      </c>
      <c r="AE1" s="175" t="s">
        <v>66</v>
      </c>
      <c r="AF1" s="175" t="s">
        <v>67</v>
      </c>
      <c r="AG1" s="175" t="s">
        <v>68</v>
      </c>
      <c r="AH1" s="175" t="s">
        <v>69</v>
      </c>
      <c r="AI1" s="175" t="s">
        <v>70</v>
      </c>
      <c r="AJ1" s="175" t="s">
        <v>71</v>
      </c>
      <c r="AK1" s="175" t="s">
        <v>72</v>
      </c>
      <c r="AL1" s="175" t="s">
        <v>73</v>
      </c>
      <c r="AM1" s="175" t="s">
        <v>74</v>
      </c>
      <c r="AN1" s="175" t="s">
        <v>75</v>
      </c>
      <c r="AO1" s="175" t="s">
        <v>76</v>
      </c>
      <c r="AP1" s="175" t="s">
        <v>77</v>
      </c>
      <c r="AQ1" s="175" t="s">
        <v>78</v>
      </c>
      <c r="AR1" s="175" t="s">
        <v>79</v>
      </c>
      <c r="AS1" s="175" t="s">
        <v>80</v>
      </c>
      <c r="AT1" s="175" t="s">
        <v>81</v>
      </c>
      <c r="AU1" s="175" t="s">
        <v>82</v>
      </c>
      <c r="AV1" s="175" t="s">
        <v>83</v>
      </c>
      <c r="AW1" s="175" t="s">
        <v>84</v>
      </c>
      <c r="AX1" s="175" t="s">
        <v>85</v>
      </c>
      <c r="AY1" s="175" t="s">
        <v>86</v>
      </c>
      <c r="AZ1" s="175" t="s">
        <v>87</v>
      </c>
      <c r="BA1" s="175" t="s">
        <v>88</v>
      </c>
      <c r="BB1" s="175" t="s">
        <v>89</v>
      </c>
      <c r="BC1" s="175" t="s">
        <v>90</v>
      </c>
      <c r="BD1" s="175" t="s">
        <v>91</v>
      </c>
      <c r="BE1" s="175" t="s">
        <v>92</v>
      </c>
      <c r="BF1" s="175" t="s">
        <v>93</v>
      </c>
    </row>
    <row r="2" spans="1:58">
      <c r="A2" s="175" t="s">
        <v>142</v>
      </c>
      <c r="B2" s="176" t="s">
        <v>242</v>
      </c>
      <c r="C2" s="175" t="s">
        <v>200</v>
      </c>
      <c r="D2" s="106">
        <v>22.8026245117188</v>
      </c>
      <c r="E2" s="106">
        <f>G2*4</f>
        <v>28.193332672119158</v>
      </c>
      <c r="F2" s="106">
        <f>H2*4</f>
        <v>18.1504726409912</v>
      </c>
      <c r="G2" s="175">
        <v>7.0483331680297896</v>
      </c>
      <c r="H2" s="175">
        <v>4.5376181602478001</v>
      </c>
      <c r="I2" s="175">
        <v>16550</v>
      </c>
      <c r="J2" s="175">
        <v>80</v>
      </c>
      <c r="K2" s="175">
        <v>16470</v>
      </c>
      <c r="L2" s="175">
        <v>0</v>
      </c>
      <c r="M2" s="175">
        <v>80</v>
      </c>
      <c r="N2" s="175">
        <v>0</v>
      </c>
      <c r="O2" s="175">
        <v>16470</v>
      </c>
      <c r="P2" s="175">
        <v>0</v>
      </c>
      <c r="X2" s="175">
        <v>8570.2119140625</v>
      </c>
      <c r="AA2" s="175" t="s">
        <v>226</v>
      </c>
      <c r="AG2" s="175">
        <v>100</v>
      </c>
      <c r="AJ2" s="175">
        <v>101.86813979813</v>
      </c>
      <c r="AK2" s="175">
        <v>98.1318602018696</v>
      </c>
      <c r="AL2" s="175">
        <v>10846.047875976599</v>
      </c>
      <c r="AM2" s="175">
        <v>4277.6898715363704</v>
      </c>
      <c r="AN2" s="175">
        <v>4309.4402425548196</v>
      </c>
      <c r="AS2" s="175">
        <v>6.3607215881347701</v>
      </c>
      <c r="AT2" s="175">
        <v>5.0881505012512198</v>
      </c>
      <c r="BE2" s="175">
        <v>100.853590603524</v>
      </c>
      <c r="BF2" s="175">
        <v>99.146409396475605</v>
      </c>
    </row>
    <row r="3" spans="1:58">
      <c r="A3" s="175" t="s">
        <v>142</v>
      </c>
      <c r="B3" s="176" t="s">
        <v>242</v>
      </c>
      <c r="C3" s="175" t="s">
        <v>226</v>
      </c>
      <c r="D3" s="106">
        <v>0</v>
      </c>
      <c r="E3" s="106">
        <f t="shared" ref="E3:E37" si="0">G3*4</f>
        <v>0.85196977853775202</v>
      </c>
      <c r="F3" s="106">
        <f t="shared" ref="F3:F37" si="1">H3*4</f>
        <v>0</v>
      </c>
      <c r="G3" s="175">
        <v>0.21299244463443801</v>
      </c>
      <c r="H3" s="175">
        <v>0</v>
      </c>
      <c r="I3" s="175">
        <v>16550</v>
      </c>
      <c r="J3" s="175">
        <v>0</v>
      </c>
      <c r="K3" s="175">
        <v>16550</v>
      </c>
      <c r="L3" s="175">
        <v>0</v>
      </c>
      <c r="M3" s="175">
        <v>80</v>
      </c>
      <c r="N3" s="175">
        <v>0</v>
      </c>
      <c r="O3" s="175">
        <v>16470</v>
      </c>
      <c r="P3" s="175">
        <v>0</v>
      </c>
      <c r="X3" s="175">
        <v>6482.47802734375</v>
      </c>
      <c r="AL3" s="175">
        <v>0</v>
      </c>
      <c r="AM3" s="175">
        <v>4385.5161053337697</v>
      </c>
      <c r="AN3" s="175">
        <v>4385.5161053337597</v>
      </c>
      <c r="AS3" s="175">
        <v>9.7320526838302598E-2</v>
      </c>
      <c r="AT3" s="175">
        <v>0</v>
      </c>
    </row>
    <row r="4" spans="1:58">
      <c r="A4" s="175" t="s">
        <v>143</v>
      </c>
      <c r="B4" s="176" t="s">
        <v>243</v>
      </c>
      <c r="C4" s="175" t="s">
        <v>200</v>
      </c>
      <c r="D4" s="106">
        <v>47.821670532226605</v>
      </c>
      <c r="E4" s="106">
        <f t="shared" si="0"/>
        <v>55.260887145996001</v>
      </c>
      <c r="F4" s="106">
        <f t="shared" si="1"/>
        <v>40.394191741943203</v>
      </c>
      <c r="G4" s="175">
        <v>13.815221786499</v>
      </c>
      <c r="H4" s="175">
        <v>10.098547935485801</v>
      </c>
      <c r="I4" s="175">
        <v>15726</v>
      </c>
      <c r="J4" s="175">
        <v>159</v>
      </c>
      <c r="K4" s="175">
        <v>15567</v>
      </c>
      <c r="L4" s="175">
        <v>0</v>
      </c>
      <c r="M4" s="175">
        <v>159</v>
      </c>
      <c r="N4" s="175">
        <v>1</v>
      </c>
      <c r="O4" s="175">
        <v>15566</v>
      </c>
      <c r="P4" s="175">
        <v>0</v>
      </c>
      <c r="X4" s="175">
        <v>8570.2119140625</v>
      </c>
      <c r="AA4" s="175" t="s">
        <v>226</v>
      </c>
      <c r="AB4" s="175">
        <v>159.80418634389</v>
      </c>
      <c r="AE4" s="175">
        <v>538.92127041897697</v>
      </c>
      <c r="AF4" s="175">
        <v>0</v>
      </c>
      <c r="AG4" s="175">
        <v>99.378125642909893</v>
      </c>
      <c r="AJ4" s="175">
        <v>100.84427648314301</v>
      </c>
      <c r="AK4" s="175">
        <v>97.911974802676994</v>
      </c>
      <c r="AL4" s="175">
        <v>10926.580268524</v>
      </c>
      <c r="AM4" s="175">
        <v>4128.5098602418402</v>
      </c>
      <c r="AN4" s="175">
        <v>4197.2427354114398</v>
      </c>
      <c r="AS4" s="175">
        <v>12.9039297103882</v>
      </c>
      <c r="AT4" s="175">
        <v>11.0076684951782</v>
      </c>
      <c r="BA4" s="175">
        <v>337.48950208133499</v>
      </c>
      <c r="BB4" s="175">
        <v>0</v>
      </c>
      <c r="BE4" s="175">
        <v>100.06528400614</v>
      </c>
      <c r="BF4" s="175">
        <v>98.690967279680095</v>
      </c>
    </row>
    <row r="5" spans="1:58">
      <c r="A5" s="175" t="s">
        <v>143</v>
      </c>
      <c r="B5" s="176" t="s">
        <v>243</v>
      </c>
      <c r="C5" s="175" t="s">
        <v>226</v>
      </c>
      <c r="D5" s="106">
        <v>0.29925167560577404</v>
      </c>
      <c r="E5" s="106">
        <f t="shared" si="0"/>
        <v>1.429397702217104</v>
      </c>
      <c r="F5" s="106">
        <f t="shared" si="1"/>
        <v>1.2568186968564999E-2</v>
      </c>
      <c r="G5" s="175">
        <v>0.35734942555427601</v>
      </c>
      <c r="H5" s="175">
        <v>3.1420467421412498E-3</v>
      </c>
      <c r="I5" s="175">
        <v>15726</v>
      </c>
      <c r="J5" s="175">
        <v>1</v>
      </c>
      <c r="K5" s="175">
        <v>15725</v>
      </c>
      <c r="L5" s="175">
        <v>0</v>
      </c>
      <c r="M5" s="175">
        <v>159</v>
      </c>
      <c r="N5" s="175">
        <v>1</v>
      </c>
      <c r="O5" s="175">
        <v>15566</v>
      </c>
      <c r="P5" s="175">
        <v>0</v>
      </c>
      <c r="X5" s="175">
        <v>6482.47802734375</v>
      </c>
      <c r="AL5" s="175">
        <v>6675.08251953125</v>
      </c>
      <c r="AM5" s="175">
        <v>4343.3577856872298</v>
      </c>
      <c r="AN5" s="175">
        <v>4343.5060576403002</v>
      </c>
      <c r="AS5" s="175">
        <v>0.186218187212944</v>
      </c>
      <c r="AT5" s="175">
        <v>2.0273830741643899E-2</v>
      </c>
    </row>
    <row r="6" spans="1:58">
      <c r="A6" s="175" t="s">
        <v>144</v>
      </c>
      <c r="B6" s="176" t="s">
        <v>244</v>
      </c>
      <c r="C6" s="175" t="s">
        <v>200</v>
      </c>
      <c r="D6" s="106">
        <v>20.281990051269599</v>
      </c>
      <c r="E6" s="106">
        <f t="shared" si="0"/>
        <v>25.642599105834961</v>
      </c>
      <c r="F6" s="106">
        <f t="shared" si="1"/>
        <v>15.729345321655281</v>
      </c>
      <c r="G6" s="175">
        <v>6.4106497764587402</v>
      </c>
      <c r="H6" s="175">
        <v>3.9323363304138201</v>
      </c>
      <c r="I6" s="175">
        <v>15114</v>
      </c>
      <c r="J6" s="175">
        <v>65</v>
      </c>
      <c r="K6" s="175">
        <v>15049</v>
      </c>
      <c r="L6" s="175">
        <v>0</v>
      </c>
      <c r="M6" s="175">
        <v>65</v>
      </c>
      <c r="N6" s="175">
        <v>0</v>
      </c>
      <c r="O6" s="175">
        <v>15049</v>
      </c>
      <c r="P6" s="175">
        <v>0</v>
      </c>
      <c r="X6" s="175">
        <v>8570.2119140625</v>
      </c>
      <c r="AA6" s="175" t="s">
        <v>226</v>
      </c>
      <c r="AG6" s="175">
        <v>100</v>
      </c>
      <c r="AJ6" s="175">
        <v>102.299884051541</v>
      </c>
      <c r="AK6" s="175">
        <v>97.700115948459199</v>
      </c>
      <c r="AL6" s="175">
        <v>10890.759660456701</v>
      </c>
      <c r="AM6" s="175">
        <v>4186.81092534245</v>
      </c>
      <c r="AN6" s="175">
        <v>4215.6422517803603</v>
      </c>
      <c r="AS6" s="175">
        <v>5.72438669204712</v>
      </c>
      <c r="AT6" s="175">
        <v>4.4686179161071804</v>
      </c>
      <c r="BE6" s="175">
        <v>101.05085836549399</v>
      </c>
      <c r="BF6" s="175">
        <v>98.949141634506006</v>
      </c>
    </row>
    <row r="7" spans="1:58">
      <c r="A7" s="175" t="s">
        <v>144</v>
      </c>
      <c r="B7" s="176" t="s">
        <v>244</v>
      </c>
      <c r="C7" s="175" t="s">
        <v>226</v>
      </c>
      <c r="D7" s="106">
        <v>0</v>
      </c>
      <c r="E7" s="106">
        <f t="shared" si="0"/>
        <v>0.93292450904846003</v>
      </c>
      <c r="F7" s="106">
        <f t="shared" si="1"/>
        <v>0</v>
      </c>
      <c r="G7" s="175">
        <v>0.23323112726211501</v>
      </c>
      <c r="H7" s="175">
        <v>0</v>
      </c>
      <c r="I7" s="175">
        <v>15114</v>
      </c>
      <c r="J7" s="175">
        <v>0</v>
      </c>
      <c r="K7" s="175">
        <v>15114</v>
      </c>
      <c r="L7" s="175">
        <v>0</v>
      </c>
      <c r="M7" s="175">
        <v>65</v>
      </c>
      <c r="N7" s="175">
        <v>0</v>
      </c>
      <c r="O7" s="175">
        <v>15049</v>
      </c>
      <c r="P7" s="175">
        <v>0</v>
      </c>
      <c r="X7" s="175">
        <v>6482.47802734375</v>
      </c>
      <c r="AL7" s="175">
        <v>0</v>
      </c>
      <c r="AM7" s="175">
        <v>4378.5443422954304</v>
      </c>
      <c r="AN7" s="175">
        <v>4378.5443422954304</v>
      </c>
      <c r="AS7" s="175">
        <v>0.106567494571209</v>
      </c>
      <c r="AT7" s="175">
        <v>0</v>
      </c>
    </row>
    <row r="8" spans="1:58">
      <c r="A8" s="175" t="s">
        <v>145</v>
      </c>
      <c r="B8" s="176" t="s">
        <v>245</v>
      </c>
      <c r="C8" s="175" t="s">
        <v>200</v>
      </c>
      <c r="D8" s="106">
        <v>21.7077453613282</v>
      </c>
      <c r="E8" s="106">
        <f t="shared" si="0"/>
        <v>26.804534912109361</v>
      </c>
      <c r="F8" s="106">
        <f t="shared" si="1"/>
        <v>17.30477142333984</v>
      </c>
      <c r="G8" s="175">
        <v>6.7011337280273402</v>
      </c>
      <c r="H8" s="175">
        <v>4.32619285583496</v>
      </c>
      <c r="I8" s="175">
        <v>17600</v>
      </c>
      <c r="J8" s="175">
        <v>81</v>
      </c>
      <c r="K8" s="175">
        <v>17519</v>
      </c>
      <c r="L8" s="175">
        <v>0</v>
      </c>
      <c r="M8" s="175">
        <v>81</v>
      </c>
      <c r="N8" s="175">
        <v>0</v>
      </c>
      <c r="O8" s="175">
        <v>17519</v>
      </c>
      <c r="P8" s="175">
        <v>0</v>
      </c>
      <c r="X8" s="175">
        <v>8570.2119140625</v>
      </c>
      <c r="AA8" s="175" t="s">
        <v>226</v>
      </c>
      <c r="AG8" s="175">
        <v>100</v>
      </c>
      <c r="AJ8" s="175">
        <v>101.845280798622</v>
      </c>
      <c r="AK8" s="175">
        <v>98.154719201378398</v>
      </c>
      <c r="AL8" s="175">
        <v>10865.2067780671</v>
      </c>
      <c r="AM8" s="175">
        <v>4243.7006780473203</v>
      </c>
      <c r="AN8" s="175">
        <v>4274.1746549848804</v>
      </c>
      <c r="AS8" s="175">
        <v>6.0511636734008798</v>
      </c>
      <c r="AT8" s="175">
        <v>4.8474059104919398</v>
      </c>
      <c r="BE8" s="175">
        <v>100.843148413797</v>
      </c>
      <c r="BF8" s="175">
        <v>99.156851586202905</v>
      </c>
    </row>
    <row r="9" spans="1:58">
      <c r="A9" s="175" t="s">
        <v>145</v>
      </c>
      <c r="B9" s="176" t="s">
        <v>245</v>
      </c>
      <c r="C9" s="175" t="s">
        <v>226</v>
      </c>
      <c r="D9" s="106">
        <v>0</v>
      </c>
      <c r="E9" s="106">
        <f t="shared" si="0"/>
        <v>0.80113768577575595</v>
      </c>
      <c r="F9" s="106">
        <f t="shared" si="1"/>
        <v>0</v>
      </c>
      <c r="G9" s="175">
        <v>0.20028442144393899</v>
      </c>
      <c r="H9" s="175">
        <v>0</v>
      </c>
      <c r="I9" s="175">
        <v>17600</v>
      </c>
      <c r="J9" s="175">
        <v>0</v>
      </c>
      <c r="K9" s="175">
        <v>17600</v>
      </c>
      <c r="L9" s="175">
        <v>0</v>
      </c>
      <c r="M9" s="175">
        <v>81</v>
      </c>
      <c r="N9" s="175">
        <v>0</v>
      </c>
      <c r="O9" s="175">
        <v>17519</v>
      </c>
      <c r="P9" s="175">
        <v>0</v>
      </c>
      <c r="X9" s="175">
        <v>6482.47802734375</v>
      </c>
      <c r="AL9" s="175">
        <v>0</v>
      </c>
      <c r="AM9" s="175">
        <v>4415.8155188404398</v>
      </c>
      <c r="AN9" s="175">
        <v>4415.8155188404799</v>
      </c>
      <c r="AS9" s="175">
        <v>9.1514252126216902E-2</v>
      </c>
      <c r="AT9" s="175">
        <v>0</v>
      </c>
    </row>
    <row r="10" spans="1:58">
      <c r="A10" s="175" t="s">
        <v>146</v>
      </c>
      <c r="B10" s="176" t="s">
        <v>246</v>
      </c>
      <c r="C10" s="175" t="s">
        <v>200</v>
      </c>
      <c r="D10" s="106">
        <v>23.002122497558599</v>
      </c>
      <c r="E10" s="106">
        <f t="shared" si="0"/>
        <v>27.990293502807599</v>
      </c>
      <c r="F10" s="106">
        <f t="shared" si="1"/>
        <v>18.647809982299801</v>
      </c>
      <c r="G10" s="175">
        <v>6.9975733757018999</v>
      </c>
      <c r="H10" s="175">
        <v>4.6619524955749503</v>
      </c>
      <c r="I10" s="175">
        <v>19278</v>
      </c>
      <c r="J10" s="175">
        <v>94</v>
      </c>
      <c r="K10" s="175">
        <v>19184</v>
      </c>
      <c r="L10" s="175">
        <v>0</v>
      </c>
      <c r="M10" s="175">
        <v>94</v>
      </c>
      <c r="N10" s="175">
        <v>0</v>
      </c>
      <c r="O10" s="175">
        <v>19184</v>
      </c>
      <c r="P10" s="175">
        <v>0</v>
      </c>
      <c r="X10" s="175">
        <v>8570.2119140625</v>
      </c>
      <c r="AA10" s="175" t="s">
        <v>226</v>
      </c>
      <c r="AG10" s="175">
        <v>100</v>
      </c>
      <c r="AJ10" s="175">
        <v>101.589852120117</v>
      </c>
      <c r="AK10" s="175">
        <v>98.410147879883297</v>
      </c>
      <c r="AL10" s="175">
        <v>10905.9639918551</v>
      </c>
      <c r="AM10" s="175">
        <v>4192.0495941569397</v>
      </c>
      <c r="AN10" s="175">
        <v>4224.7868051427104</v>
      </c>
      <c r="AS10" s="175">
        <v>6.3629651069641104</v>
      </c>
      <c r="AT10" s="175">
        <v>5.1789307594299299</v>
      </c>
      <c r="BE10" s="175">
        <v>100.72644048954</v>
      </c>
      <c r="BF10" s="175">
        <v>99.273559510460302</v>
      </c>
    </row>
    <row r="11" spans="1:58">
      <c r="A11" s="175" t="s">
        <v>146</v>
      </c>
      <c r="B11" s="176" t="s">
        <v>246</v>
      </c>
      <c r="C11" s="175" t="s">
        <v>226</v>
      </c>
      <c r="D11" s="106">
        <v>0</v>
      </c>
      <c r="E11" s="106">
        <f t="shared" si="0"/>
        <v>0.73139947652816795</v>
      </c>
      <c r="F11" s="106">
        <f t="shared" si="1"/>
        <v>0</v>
      </c>
      <c r="G11" s="175">
        <v>0.18284986913204199</v>
      </c>
      <c r="H11" s="175">
        <v>0</v>
      </c>
      <c r="I11" s="175">
        <v>19278</v>
      </c>
      <c r="J11" s="175">
        <v>0</v>
      </c>
      <c r="K11" s="175">
        <v>19278</v>
      </c>
      <c r="L11" s="175">
        <v>0</v>
      </c>
      <c r="M11" s="175">
        <v>94</v>
      </c>
      <c r="N11" s="175">
        <v>0</v>
      </c>
      <c r="O11" s="175">
        <v>19184</v>
      </c>
      <c r="P11" s="175">
        <v>0</v>
      </c>
      <c r="X11" s="175">
        <v>6482.47802734375</v>
      </c>
      <c r="AL11" s="175">
        <v>0</v>
      </c>
      <c r="AM11" s="175">
        <v>4382.8890816634803</v>
      </c>
      <c r="AN11" s="175">
        <v>4382.8890816634503</v>
      </c>
      <c r="AS11" s="175">
        <v>8.3548367023468004E-2</v>
      </c>
      <c r="AT11" s="175">
        <v>0</v>
      </c>
    </row>
    <row r="12" spans="1:58">
      <c r="A12" s="175" t="s">
        <v>147</v>
      </c>
      <c r="B12" s="176" t="s">
        <v>247</v>
      </c>
      <c r="C12" s="175" t="s">
        <v>200</v>
      </c>
      <c r="D12" s="106">
        <v>21.202478027343801</v>
      </c>
      <c r="E12" s="106">
        <f t="shared" si="0"/>
        <v>26.213846206665039</v>
      </c>
      <c r="F12" s="106">
        <f t="shared" si="1"/>
        <v>16.8773708343506</v>
      </c>
      <c r="G12" s="175">
        <v>6.5534615516662598</v>
      </c>
      <c r="H12" s="175">
        <v>4.21934270858765</v>
      </c>
      <c r="I12" s="175">
        <v>17796</v>
      </c>
      <c r="J12" s="175">
        <v>80</v>
      </c>
      <c r="K12" s="175">
        <v>17716</v>
      </c>
      <c r="L12" s="175">
        <v>0</v>
      </c>
      <c r="M12" s="175">
        <v>80</v>
      </c>
      <c r="N12" s="175">
        <v>0</v>
      </c>
      <c r="O12" s="175">
        <v>17716</v>
      </c>
      <c r="P12" s="175">
        <v>0</v>
      </c>
      <c r="X12" s="175">
        <v>8570.2119140625</v>
      </c>
      <c r="AA12" s="175" t="s">
        <v>226</v>
      </c>
      <c r="AG12" s="175">
        <v>100</v>
      </c>
      <c r="AJ12" s="175">
        <v>101.868445520526</v>
      </c>
      <c r="AK12" s="175">
        <v>98.131554479473905</v>
      </c>
      <c r="AL12" s="175">
        <v>10884.567749023399</v>
      </c>
      <c r="AM12" s="175">
        <v>4294.5311539754002</v>
      </c>
      <c r="AN12" s="175">
        <v>4324.1559532338697</v>
      </c>
      <c r="AS12" s="175">
        <v>5.9142498970031703</v>
      </c>
      <c r="AT12" s="175">
        <v>4.7311825752258301</v>
      </c>
      <c r="BE12" s="175">
        <v>100.85373321538199</v>
      </c>
      <c r="BF12" s="175">
        <v>99.146266784617595</v>
      </c>
    </row>
    <row r="13" spans="1:58">
      <c r="A13" s="175" t="s">
        <v>147</v>
      </c>
      <c r="B13" s="176" t="s">
        <v>247</v>
      </c>
      <c r="C13" s="175" t="s">
        <v>226</v>
      </c>
      <c r="D13" s="106">
        <v>0</v>
      </c>
      <c r="E13" s="106">
        <f t="shared" si="0"/>
        <v>0.79231351613998402</v>
      </c>
      <c r="F13" s="106">
        <f t="shared" si="1"/>
        <v>0</v>
      </c>
      <c r="G13" s="175">
        <v>0.198078379034996</v>
      </c>
      <c r="H13" s="175">
        <v>0</v>
      </c>
      <c r="I13" s="175">
        <v>17796</v>
      </c>
      <c r="J13" s="175">
        <v>0</v>
      </c>
      <c r="K13" s="175">
        <v>17796</v>
      </c>
      <c r="L13" s="175">
        <v>0</v>
      </c>
      <c r="M13" s="175">
        <v>80</v>
      </c>
      <c r="N13" s="175">
        <v>0</v>
      </c>
      <c r="O13" s="175">
        <v>17716</v>
      </c>
      <c r="P13" s="175">
        <v>0</v>
      </c>
      <c r="X13" s="175">
        <v>6482.47802734375</v>
      </c>
      <c r="AL13" s="175">
        <v>0</v>
      </c>
      <c r="AM13" s="175">
        <v>4444.5189698884496</v>
      </c>
      <c r="AN13" s="175">
        <v>4444.5189698884697</v>
      </c>
      <c r="AS13" s="175">
        <v>9.0506300330162007E-2</v>
      </c>
      <c r="AT13" s="175">
        <v>0</v>
      </c>
    </row>
    <row r="14" spans="1:58">
      <c r="A14" s="175" t="s">
        <v>148</v>
      </c>
      <c r="B14" s="176" t="s">
        <v>248</v>
      </c>
      <c r="C14" s="175" t="s">
        <v>200</v>
      </c>
      <c r="D14" s="106">
        <v>28.6508178710938</v>
      </c>
      <c r="E14" s="106">
        <f t="shared" si="0"/>
        <v>34.799121856689439</v>
      </c>
      <c r="F14" s="106">
        <f t="shared" si="1"/>
        <v>23.277444839477521</v>
      </c>
      <c r="G14" s="175">
        <v>8.6997804641723597</v>
      </c>
      <c r="H14" s="175">
        <v>5.8193612098693803</v>
      </c>
      <c r="I14" s="175">
        <v>15816</v>
      </c>
      <c r="J14" s="175">
        <v>96</v>
      </c>
      <c r="K14" s="175">
        <v>15720</v>
      </c>
      <c r="L14" s="175">
        <v>0</v>
      </c>
      <c r="M14" s="175">
        <v>96</v>
      </c>
      <c r="N14" s="175">
        <v>1</v>
      </c>
      <c r="O14" s="175">
        <v>15719</v>
      </c>
      <c r="P14" s="175">
        <v>0</v>
      </c>
      <c r="X14" s="175">
        <v>8570.2119140625</v>
      </c>
      <c r="AA14" s="175" t="s">
        <v>226</v>
      </c>
      <c r="AB14" s="175">
        <v>96.289484859897001</v>
      </c>
      <c r="AE14" s="175">
        <v>325.05495120365498</v>
      </c>
      <c r="AF14" s="175">
        <v>0</v>
      </c>
      <c r="AG14" s="175">
        <v>98.972139690697205</v>
      </c>
      <c r="AJ14" s="175">
        <v>101.389039557445</v>
      </c>
      <c r="AK14" s="175">
        <v>96.555239823948995</v>
      </c>
      <c r="AL14" s="175">
        <v>10789.905883789101</v>
      </c>
      <c r="AM14" s="175">
        <v>4345.1283773873602</v>
      </c>
      <c r="AN14" s="175">
        <v>4384.2469054990797</v>
      </c>
      <c r="AS14" s="175">
        <v>7.9177737236022896</v>
      </c>
      <c r="AT14" s="175">
        <v>6.4575572013854998</v>
      </c>
      <c r="BA14" s="175">
        <v>203.53055115956101</v>
      </c>
      <c r="BB14" s="175">
        <v>0</v>
      </c>
      <c r="BE14" s="175">
        <v>100.105138140997</v>
      </c>
      <c r="BF14" s="175">
        <v>97.839141240397396</v>
      </c>
    </row>
    <row r="15" spans="1:58">
      <c r="A15" s="175" t="s">
        <v>148</v>
      </c>
      <c r="B15" s="176" t="s">
        <v>248</v>
      </c>
      <c r="C15" s="175" t="s">
        <v>226</v>
      </c>
      <c r="D15" s="106">
        <v>0.29754877090454201</v>
      </c>
      <c r="E15" s="106">
        <f t="shared" si="0"/>
        <v>1.4212625026702881</v>
      </c>
      <c r="F15" s="106">
        <f t="shared" si="1"/>
        <v>1.2496668845415121E-2</v>
      </c>
      <c r="G15" s="175">
        <v>0.35531562566757202</v>
      </c>
      <c r="H15" s="175">
        <v>3.1241672113537801E-3</v>
      </c>
      <c r="I15" s="175">
        <v>15816</v>
      </c>
      <c r="J15" s="175">
        <v>1</v>
      </c>
      <c r="K15" s="175">
        <v>15815</v>
      </c>
      <c r="L15" s="175">
        <v>0</v>
      </c>
      <c r="M15" s="175">
        <v>96</v>
      </c>
      <c r="N15" s="175">
        <v>1</v>
      </c>
      <c r="O15" s="175">
        <v>15719</v>
      </c>
      <c r="P15" s="175">
        <v>0</v>
      </c>
      <c r="X15" s="175">
        <v>6482.47802734375</v>
      </c>
      <c r="AL15" s="175">
        <v>7306.28564453125</v>
      </c>
      <c r="AM15" s="175">
        <v>4465.9161804334299</v>
      </c>
      <c r="AN15" s="175">
        <v>4466.0957687910404</v>
      </c>
      <c r="AS15" s="175">
        <v>0.185158431529999</v>
      </c>
      <c r="AT15" s="175">
        <v>2.0158464089036002E-2</v>
      </c>
    </row>
    <row r="16" spans="1:58">
      <c r="A16" s="175" t="s">
        <v>149</v>
      </c>
      <c r="B16" s="176" t="s">
        <v>249</v>
      </c>
      <c r="C16" s="175" t="s">
        <v>200</v>
      </c>
      <c r="D16" s="106">
        <v>26.5321166992188</v>
      </c>
      <c r="E16" s="106">
        <f t="shared" si="0"/>
        <v>32.192672729492202</v>
      </c>
      <c r="F16" s="106">
        <f t="shared" si="1"/>
        <v>21.581148147583001</v>
      </c>
      <c r="G16" s="175">
        <v>8.0481681823730504</v>
      </c>
      <c r="H16" s="175">
        <v>5.3952870368957502</v>
      </c>
      <c r="I16" s="175">
        <v>17253</v>
      </c>
      <c r="J16" s="175">
        <v>97</v>
      </c>
      <c r="K16" s="175">
        <v>17156</v>
      </c>
      <c r="L16" s="175">
        <v>0</v>
      </c>
      <c r="M16" s="175">
        <v>97</v>
      </c>
      <c r="N16" s="175">
        <v>0</v>
      </c>
      <c r="O16" s="175">
        <v>17156</v>
      </c>
      <c r="P16" s="175">
        <v>0</v>
      </c>
      <c r="X16" s="175">
        <v>8570.2119140625</v>
      </c>
      <c r="AA16" s="175" t="s">
        <v>226</v>
      </c>
      <c r="AG16" s="175">
        <v>100</v>
      </c>
      <c r="AJ16" s="175">
        <v>101.540118252654</v>
      </c>
      <c r="AK16" s="175">
        <v>98.459881747345705</v>
      </c>
      <c r="AL16" s="175">
        <v>10441.0901659149</v>
      </c>
      <c r="AM16" s="175">
        <v>4114.0390101455296</v>
      </c>
      <c r="AN16" s="175">
        <v>4149.6110244102501</v>
      </c>
      <c r="AS16" s="175">
        <v>7.3283095359802202</v>
      </c>
      <c r="AT16" s="175">
        <v>5.9834613800048801</v>
      </c>
      <c r="BE16" s="175">
        <v>100.703712462178</v>
      </c>
      <c r="BF16" s="175">
        <v>99.296287537822195</v>
      </c>
    </row>
    <row r="17" spans="1:58">
      <c r="A17" s="175" t="s">
        <v>149</v>
      </c>
      <c r="B17" s="176" t="s">
        <v>249</v>
      </c>
      <c r="C17" s="175" t="s">
        <v>226</v>
      </c>
      <c r="D17" s="106">
        <v>0</v>
      </c>
      <c r="E17" s="106">
        <f t="shared" si="0"/>
        <v>0.81725192070007202</v>
      </c>
      <c r="F17" s="106">
        <f t="shared" si="1"/>
        <v>0</v>
      </c>
      <c r="G17" s="175">
        <v>0.20431298017501801</v>
      </c>
      <c r="H17" s="175">
        <v>0</v>
      </c>
      <c r="I17" s="175">
        <v>17253</v>
      </c>
      <c r="J17" s="175">
        <v>0</v>
      </c>
      <c r="K17" s="175">
        <v>17253</v>
      </c>
      <c r="L17" s="175">
        <v>0</v>
      </c>
      <c r="M17" s="175">
        <v>97</v>
      </c>
      <c r="N17" s="175">
        <v>0</v>
      </c>
      <c r="O17" s="175">
        <v>17156</v>
      </c>
      <c r="P17" s="175">
        <v>0</v>
      </c>
      <c r="X17" s="175">
        <v>6482.47802734375</v>
      </c>
      <c r="AL17" s="175">
        <v>0</v>
      </c>
      <c r="AM17" s="175">
        <v>4273.3278050262097</v>
      </c>
      <c r="AN17" s="175">
        <v>4273.3278050262497</v>
      </c>
      <c r="AS17" s="175">
        <v>9.3354903161525699E-2</v>
      </c>
      <c r="AT17" s="175">
        <v>0</v>
      </c>
    </row>
    <row r="18" spans="1:58">
      <c r="A18" s="175" t="s">
        <v>223</v>
      </c>
      <c r="B18" s="176" t="s">
        <v>7</v>
      </c>
      <c r="C18" s="175" t="s">
        <v>200</v>
      </c>
      <c r="D18" s="106">
        <v>0</v>
      </c>
      <c r="E18" s="106">
        <f t="shared" si="0"/>
        <v>0.83147007226944003</v>
      </c>
      <c r="F18" s="106">
        <f t="shared" si="1"/>
        <v>0</v>
      </c>
      <c r="G18" s="175">
        <v>0.20786751806736001</v>
      </c>
      <c r="H18" s="175">
        <v>0</v>
      </c>
      <c r="I18" s="175">
        <v>16958</v>
      </c>
      <c r="J18" s="175">
        <v>0</v>
      </c>
      <c r="K18" s="175">
        <v>16958</v>
      </c>
      <c r="L18" s="175">
        <v>0</v>
      </c>
      <c r="M18" s="175">
        <v>0</v>
      </c>
      <c r="N18" s="175">
        <v>1</v>
      </c>
      <c r="O18" s="175">
        <v>16957</v>
      </c>
      <c r="P18" s="175">
        <v>0</v>
      </c>
      <c r="X18" s="175">
        <v>8570.2119140625</v>
      </c>
      <c r="AA18" s="175" t="s">
        <v>226</v>
      </c>
      <c r="AL18" s="175">
        <v>0</v>
      </c>
      <c r="AM18" s="175">
        <v>3828.9609041426602</v>
      </c>
      <c r="AN18" s="175">
        <v>3828.9609041426602</v>
      </c>
      <c r="AS18" s="175">
        <v>9.4978965818882002E-2</v>
      </c>
      <c r="AT18" s="175">
        <v>0</v>
      </c>
    </row>
    <row r="19" spans="1:58">
      <c r="A19" s="175" t="s">
        <v>223</v>
      </c>
      <c r="B19" s="176" t="s">
        <v>7</v>
      </c>
      <c r="C19" s="175" t="s">
        <v>226</v>
      </c>
      <c r="D19" s="106">
        <v>0.277510380744934</v>
      </c>
      <c r="E19" s="106">
        <f t="shared" si="0"/>
        <v>1.3255372047424321</v>
      </c>
      <c r="F19" s="106">
        <f t="shared" si="1"/>
        <v>1.165510714054108E-2</v>
      </c>
      <c r="G19" s="175">
        <v>0.33138430118560802</v>
      </c>
      <c r="H19" s="175">
        <v>2.91377678513527E-3</v>
      </c>
      <c r="I19" s="175">
        <v>16958</v>
      </c>
      <c r="J19" s="175">
        <v>1</v>
      </c>
      <c r="K19" s="175">
        <v>16957</v>
      </c>
      <c r="L19" s="175">
        <v>0</v>
      </c>
      <c r="M19" s="175">
        <v>0</v>
      </c>
      <c r="N19" s="175">
        <v>1</v>
      </c>
      <c r="O19" s="175">
        <v>16957</v>
      </c>
      <c r="P19" s="175">
        <v>0</v>
      </c>
      <c r="X19" s="175">
        <v>6482.47802734375</v>
      </c>
      <c r="AL19" s="175">
        <v>7167.0947265625</v>
      </c>
      <c r="AM19" s="175">
        <v>4158.2485588835498</v>
      </c>
      <c r="AN19" s="175">
        <v>4158.4259881893404</v>
      </c>
      <c r="AS19" s="175">
        <v>0.17268840968608901</v>
      </c>
      <c r="AT19" s="175">
        <v>1.8800925463437999E-2</v>
      </c>
    </row>
    <row r="20" spans="1:58">
      <c r="A20" s="175" t="s">
        <v>167</v>
      </c>
      <c r="B20" s="176" t="s">
        <v>250</v>
      </c>
      <c r="C20" s="175" t="s">
        <v>200</v>
      </c>
      <c r="D20" s="106">
        <v>30.201135253906198</v>
      </c>
      <c r="E20" s="106">
        <f t="shared" si="0"/>
        <v>35.772968292236321</v>
      </c>
      <c r="F20" s="106">
        <f t="shared" si="1"/>
        <v>24.635894775390639</v>
      </c>
      <c r="G20" s="175">
        <v>8.9432420730590803</v>
      </c>
      <c r="H20" s="175">
        <v>6.1589736938476598</v>
      </c>
      <c r="I20" s="175">
        <v>17664</v>
      </c>
      <c r="J20" s="175">
        <v>113</v>
      </c>
      <c r="K20" s="175">
        <v>17551</v>
      </c>
      <c r="L20" s="175">
        <v>0</v>
      </c>
      <c r="M20" s="175">
        <v>113</v>
      </c>
      <c r="N20" s="175">
        <v>0</v>
      </c>
      <c r="O20" s="175">
        <v>17551</v>
      </c>
      <c r="P20" s="175">
        <v>0</v>
      </c>
      <c r="X20" s="175">
        <v>8570.2119140625</v>
      </c>
      <c r="AA20" s="175" t="s">
        <v>226</v>
      </c>
      <c r="AG20" s="175">
        <v>100</v>
      </c>
      <c r="AJ20" s="175">
        <v>101.321531133801</v>
      </c>
      <c r="AK20" s="175">
        <v>98.678468866198997</v>
      </c>
      <c r="AL20" s="175">
        <v>10762.6461818999</v>
      </c>
      <c r="AM20" s="175">
        <v>4272.2079983534604</v>
      </c>
      <c r="AN20" s="175">
        <v>4313.7285777658599</v>
      </c>
      <c r="AS20" s="175">
        <v>8.2607707977294904</v>
      </c>
      <c r="AT20" s="175">
        <v>6.8402261734008798</v>
      </c>
      <c r="BE20" s="175">
        <v>100.60383604502999</v>
      </c>
      <c r="BF20" s="175">
        <v>99.396163954970405</v>
      </c>
    </row>
    <row r="21" spans="1:58">
      <c r="A21" s="175" t="s">
        <v>167</v>
      </c>
      <c r="B21" s="176" t="s">
        <v>250</v>
      </c>
      <c r="C21" s="175" t="s">
        <v>226</v>
      </c>
      <c r="D21" s="106">
        <v>0</v>
      </c>
      <c r="E21" s="106">
        <f t="shared" si="0"/>
        <v>0.79823482036590399</v>
      </c>
      <c r="F21" s="106">
        <f t="shared" si="1"/>
        <v>0</v>
      </c>
      <c r="G21" s="175">
        <v>0.199558705091476</v>
      </c>
      <c r="H21" s="175">
        <v>0</v>
      </c>
      <c r="I21" s="175">
        <v>17664</v>
      </c>
      <c r="J21" s="175">
        <v>0</v>
      </c>
      <c r="K21" s="175">
        <v>17664</v>
      </c>
      <c r="L21" s="175">
        <v>0</v>
      </c>
      <c r="M21" s="175">
        <v>113</v>
      </c>
      <c r="N21" s="175">
        <v>0</v>
      </c>
      <c r="O21" s="175">
        <v>17551</v>
      </c>
      <c r="P21" s="175">
        <v>0</v>
      </c>
      <c r="X21" s="175">
        <v>6482.47802734375</v>
      </c>
      <c r="AL21" s="175">
        <v>0</v>
      </c>
      <c r="AM21" s="175">
        <v>4438.37646058677</v>
      </c>
      <c r="AN21" s="175">
        <v>4438.37646058681</v>
      </c>
      <c r="AS21" s="175">
        <v>9.1182671487331404E-2</v>
      </c>
      <c r="AT21" s="175">
        <v>0</v>
      </c>
    </row>
    <row r="22" spans="1:58">
      <c r="A22" s="175" t="s">
        <v>168</v>
      </c>
      <c r="B22" s="176" t="s">
        <v>251</v>
      </c>
      <c r="C22" s="175" t="s">
        <v>200</v>
      </c>
      <c r="D22" s="106">
        <v>22.383010864257802</v>
      </c>
      <c r="E22" s="106">
        <f t="shared" si="0"/>
        <v>27.604265213012681</v>
      </c>
      <c r="F22" s="106">
        <f t="shared" si="1"/>
        <v>17.868631362915039</v>
      </c>
      <c r="G22" s="175">
        <v>6.9010663032531703</v>
      </c>
      <c r="H22" s="175">
        <v>4.4671578407287598</v>
      </c>
      <c r="I22" s="175">
        <v>17281</v>
      </c>
      <c r="J22" s="175">
        <v>82</v>
      </c>
      <c r="K22" s="175">
        <v>17199</v>
      </c>
      <c r="L22" s="175">
        <v>0</v>
      </c>
      <c r="M22" s="175">
        <v>82</v>
      </c>
      <c r="N22" s="175">
        <v>0</v>
      </c>
      <c r="O22" s="175">
        <v>17199</v>
      </c>
      <c r="P22" s="175">
        <v>0</v>
      </c>
      <c r="X22" s="175">
        <v>8570.2119140625</v>
      </c>
      <c r="AA22" s="175" t="s">
        <v>226</v>
      </c>
      <c r="AG22" s="175">
        <v>100</v>
      </c>
      <c r="AJ22" s="175">
        <v>101.822649529269</v>
      </c>
      <c r="AK22" s="175">
        <v>98.177350470731298</v>
      </c>
      <c r="AL22" s="175">
        <v>10811.0609875191</v>
      </c>
      <c r="AM22" s="175">
        <v>4260.6238717829301</v>
      </c>
      <c r="AN22" s="175">
        <v>4291.7063232319397</v>
      </c>
      <c r="AS22" s="175">
        <v>6.2353610992431596</v>
      </c>
      <c r="AT22" s="175">
        <v>5.0016822814941397</v>
      </c>
      <c r="BE22" s="175">
        <v>100.83280687427001</v>
      </c>
      <c r="BF22" s="175">
        <v>99.167193125729895</v>
      </c>
    </row>
    <row r="23" spans="1:58">
      <c r="A23" s="175" t="s">
        <v>168</v>
      </c>
      <c r="B23" s="176" t="s">
        <v>251</v>
      </c>
      <c r="C23" s="175" t="s">
        <v>226</v>
      </c>
      <c r="D23" s="106">
        <v>0</v>
      </c>
      <c r="E23" s="106">
        <f t="shared" si="0"/>
        <v>0.81592768430710005</v>
      </c>
      <c r="F23" s="106">
        <f t="shared" si="1"/>
        <v>0</v>
      </c>
      <c r="G23" s="175">
        <v>0.20398192107677501</v>
      </c>
      <c r="H23" s="175">
        <v>0</v>
      </c>
      <c r="I23" s="175">
        <v>17281</v>
      </c>
      <c r="J23" s="175">
        <v>0</v>
      </c>
      <c r="K23" s="175">
        <v>17281</v>
      </c>
      <c r="L23" s="175">
        <v>0</v>
      </c>
      <c r="M23" s="175">
        <v>82</v>
      </c>
      <c r="N23" s="175">
        <v>0</v>
      </c>
      <c r="O23" s="175">
        <v>17199</v>
      </c>
      <c r="P23" s="175">
        <v>0</v>
      </c>
      <c r="X23" s="175">
        <v>6482.47802734375</v>
      </c>
      <c r="AL23" s="175">
        <v>0</v>
      </c>
      <c r="AM23" s="175">
        <v>4430.3930227887704</v>
      </c>
      <c r="AN23" s="175">
        <v>4430.3930227887704</v>
      </c>
      <c r="AS23" s="175">
        <v>9.3203626573085799E-2</v>
      </c>
      <c r="AT23" s="175">
        <v>0</v>
      </c>
    </row>
    <row r="24" spans="1:58">
      <c r="A24" s="175" t="s">
        <v>169</v>
      </c>
      <c r="B24" s="176" t="s">
        <v>252</v>
      </c>
      <c r="C24" s="175" t="s">
        <v>200</v>
      </c>
      <c r="D24" s="106">
        <v>26.663598632812601</v>
      </c>
      <c r="E24" s="106">
        <f t="shared" si="0"/>
        <v>31.51838684082032</v>
      </c>
      <c r="F24" s="106">
        <f t="shared" si="1"/>
        <v>21.81381034851076</v>
      </c>
      <c r="G24" s="175">
        <v>7.8795967102050799</v>
      </c>
      <c r="H24" s="175">
        <v>5.45345258712769</v>
      </c>
      <c r="I24" s="175">
        <v>20531</v>
      </c>
      <c r="J24" s="175">
        <v>116</v>
      </c>
      <c r="K24" s="175">
        <v>20415</v>
      </c>
      <c r="L24" s="175">
        <v>0</v>
      </c>
      <c r="M24" s="175">
        <v>116</v>
      </c>
      <c r="N24" s="175">
        <v>1</v>
      </c>
      <c r="O24" s="175">
        <v>20414</v>
      </c>
      <c r="P24" s="175">
        <v>0</v>
      </c>
      <c r="X24" s="175">
        <v>8570.2119140625</v>
      </c>
      <c r="AA24" s="175" t="s">
        <v>226</v>
      </c>
      <c r="AB24" s="175">
        <v>116.32610299132</v>
      </c>
      <c r="AE24" s="175">
        <v>392.50808714540199</v>
      </c>
      <c r="AF24" s="175">
        <v>0</v>
      </c>
      <c r="AG24" s="175">
        <v>99.147674750542095</v>
      </c>
      <c r="AJ24" s="175">
        <v>101.154021782773</v>
      </c>
      <c r="AK24" s="175">
        <v>97.141327718310706</v>
      </c>
      <c r="AL24" s="175">
        <v>10742.4092975485</v>
      </c>
      <c r="AM24" s="175">
        <v>4217.0932473680896</v>
      </c>
      <c r="AN24" s="175">
        <v>4253.9612353774501</v>
      </c>
      <c r="AS24" s="175">
        <v>7.2849760055542001</v>
      </c>
      <c r="AT24" s="175">
        <v>6.0471477508544904</v>
      </c>
      <c r="BA24" s="175">
        <v>245.78859889963101</v>
      </c>
      <c r="BB24" s="175">
        <v>0</v>
      </c>
      <c r="BE24" s="175">
        <v>100.08816583741201</v>
      </c>
      <c r="BF24" s="175">
        <v>98.207183663672396</v>
      </c>
    </row>
    <row r="25" spans="1:58">
      <c r="A25" s="175" t="s">
        <v>169</v>
      </c>
      <c r="B25" s="176" t="s">
        <v>252</v>
      </c>
      <c r="C25" s="175" t="s">
        <v>226</v>
      </c>
      <c r="D25" s="106">
        <v>0.22921421527862601</v>
      </c>
      <c r="E25" s="106">
        <f t="shared" si="0"/>
        <v>1.0948277711868279</v>
      </c>
      <c r="F25" s="106">
        <f t="shared" si="1"/>
        <v>9.6267722547054395E-3</v>
      </c>
      <c r="G25" s="175">
        <v>0.27370694279670699</v>
      </c>
      <c r="H25" s="175">
        <v>2.4066930636763599E-3</v>
      </c>
      <c r="I25" s="175">
        <v>20531</v>
      </c>
      <c r="J25" s="175">
        <v>1</v>
      </c>
      <c r="K25" s="175">
        <v>20530</v>
      </c>
      <c r="L25" s="175">
        <v>0</v>
      </c>
      <c r="M25" s="175">
        <v>116</v>
      </c>
      <c r="N25" s="175">
        <v>1</v>
      </c>
      <c r="O25" s="175">
        <v>20414</v>
      </c>
      <c r="P25" s="175">
        <v>0</v>
      </c>
      <c r="X25" s="175">
        <v>6482.47802734375</v>
      </c>
      <c r="AL25" s="175">
        <v>7639.55322265625</v>
      </c>
      <c r="AM25" s="175">
        <v>4374.1603403603303</v>
      </c>
      <c r="AN25" s="175">
        <v>4374.3193873079699</v>
      </c>
      <c r="AS25" s="175">
        <v>0.142633721232414</v>
      </c>
      <c r="AT25" s="175">
        <v>1.5528986230492601E-2</v>
      </c>
    </row>
    <row r="26" spans="1:58">
      <c r="A26" s="175" t="s">
        <v>170</v>
      </c>
      <c r="B26" s="176">
        <v>11313</v>
      </c>
      <c r="C26" s="175" t="s">
        <v>200</v>
      </c>
      <c r="D26" s="106">
        <v>31.163949584960999</v>
      </c>
      <c r="E26" s="106">
        <f t="shared" si="0"/>
        <v>37.018135070800803</v>
      </c>
      <c r="F26" s="106">
        <f t="shared" si="1"/>
        <v>25.317041397094719</v>
      </c>
      <c r="G26" s="175">
        <v>9.2545337677002006</v>
      </c>
      <c r="H26" s="175">
        <v>6.3292603492736799</v>
      </c>
      <c r="I26" s="175">
        <v>16514</v>
      </c>
      <c r="J26" s="175">
        <v>109</v>
      </c>
      <c r="K26" s="175">
        <v>16405</v>
      </c>
      <c r="L26" s="175">
        <v>0</v>
      </c>
      <c r="M26" s="175">
        <v>109</v>
      </c>
      <c r="N26" s="175">
        <v>0</v>
      </c>
      <c r="O26" s="175">
        <v>16405</v>
      </c>
      <c r="P26" s="175">
        <v>0</v>
      </c>
      <c r="X26" s="175">
        <v>8570.2119140625</v>
      </c>
      <c r="AA26" s="175" t="s">
        <v>226</v>
      </c>
      <c r="AG26" s="175">
        <v>100</v>
      </c>
      <c r="AJ26" s="175">
        <v>101.369895727279</v>
      </c>
      <c r="AK26" s="175">
        <v>98.630104272721198</v>
      </c>
      <c r="AL26" s="175">
        <v>10621.2377436927</v>
      </c>
      <c r="AM26" s="175">
        <v>4191.9042248754704</v>
      </c>
      <c r="AN26" s="175">
        <v>4234.3407849790701</v>
      </c>
      <c r="AS26" s="175">
        <v>8.5374670028686506</v>
      </c>
      <c r="AT26" s="175">
        <v>7.0449814796447798</v>
      </c>
      <c r="BE26" s="175">
        <v>100.625932830254</v>
      </c>
      <c r="BF26" s="175">
        <v>99.3740671697457</v>
      </c>
    </row>
    <row r="27" spans="1:58">
      <c r="A27" s="175" t="s">
        <v>170</v>
      </c>
      <c r="B27" s="176">
        <v>11313</v>
      </c>
      <c r="C27" s="175" t="s">
        <v>226</v>
      </c>
      <c r="D27" s="106">
        <v>0</v>
      </c>
      <c r="E27" s="106">
        <f t="shared" si="0"/>
        <v>0.85382723808288397</v>
      </c>
      <c r="F27" s="106">
        <f t="shared" si="1"/>
        <v>0</v>
      </c>
      <c r="G27" s="175">
        <v>0.21345680952072099</v>
      </c>
      <c r="H27" s="175">
        <v>0</v>
      </c>
      <c r="I27" s="175">
        <v>16514</v>
      </c>
      <c r="J27" s="175">
        <v>0</v>
      </c>
      <c r="K27" s="175">
        <v>16514</v>
      </c>
      <c r="L27" s="175">
        <v>0</v>
      </c>
      <c r="M27" s="175">
        <v>109</v>
      </c>
      <c r="N27" s="175">
        <v>0</v>
      </c>
      <c r="O27" s="175">
        <v>16405</v>
      </c>
      <c r="P27" s="175">
        <v>0</v>
      </c>
      <c r="X27" s="175">
        <v>6482.47802734375</v>
      </c>
      <c r="AL27" s="175">
        <v>0</v>
      </c>
      <c r="AM27" s="175">
        <v>4398.4303494767901</v>
      </c>
      <c r="AN27" s="175">
        <v>4398.4303494768001</v>
      </c>
      <c r="AS27" s="175">
        <v>9.7532697021961198E-2</v>
      </c>
      <c r="AT27" s="175">
        <v>0</v>
      </c>
    </row>
    <row r="28" spans="1:58">
      <c r="A28" s="175" t="s">
        <v>171</v>
      </c>
      <c r="B28" s="176" t="s">
        <v>254</v>
      </c>
      <c r="C28" s="175" t="s">
        <v>200</v>
      </c>
      <c r="D28" s="106">
        <v>33.593051147460997</v>
      </c>
      <c r="E28" s="106">
        <f t="shared" si="0"/>
        <v>39.846698760986321</v>
      </c>
      <c r="F28" s="106">
        <f t="shared" si="1"/>
        <v>27.347702026367202</v>
      </c>
      <c r="G28" s="175">
        <v>9.9616746902465803</v>
      </c>
      <c r="H28" s="175">
        <v>6.8369255065918004</v>
      </c>
      <c r="I28" s="175">
        <v>15605</v>
      </c>
      <c r="J28" s="175">
        <v>111</v>
      </c>
      <c r="K28" s="175">
        <v>15494</v>
      </c>
      <c r="L28" s="175">
        <v>0</v>
      </c>
      <c r="M28" s="175">
        <v>111</v>
      </c>
      <c r="N28" s="175">
        <v>0</v>
      </c>
      <c r="O28" s="175">
        <v>15494</v>
      </c>
      <c r="P28" s="175">
        <v>0</v>
      </c>
      <c r="X28" s="175">
        <v>8570.2119140625</v>
      </c>
      <c r="AA28" s="175" t="s">
        <v>226</v>
      </c>
      <c r="AG28" s="175">
        <v>100</v>
      </c>
      <c r="AJ28" s="175">
        <v>101.344873208609</v>
      </c>
      <c r="AK28" s="175">
        <v>98.6551267913907</v>
      </c>
      <c r="AL28" s="175">
        <v>10246.973412866</v>
      </c>
      <c r="AM28" s="175">
        <v>4040.9339143441098</v>
      </c>
      <c r="AN28" s="175">
        <v>4085.0781235293698</v>
      </c>
      <c r="AS28" s="175">
        <v>9.1956624984741193</v>
      </c>
      <c r="AT28" s="175">
        <v>7.6014032363891602</v>
      </c>
      <c r="BE28" s="175">
        <v>100.614497778246</v>
      </c>
      <c r="BF28" s="175">
        <v>99.385502221754194</v>
      </c>
    </row>
    <row r="29" spans="1:58">
      <c r="A29" s="175" t="s">
        <v>171</v>
      </c>
      <c r="B29" s="176" t="s">
        <v>254</v>
      </c>
      <c r="C29" s="175" t="s">
        <v>226</v>
      </c>
      <c r="D29" s="106">
        <v>0</v>
      </c>
      <c r="E29" s="106">
        <f t="shared" si="0"/>
        <v>0.90356791019439597</v>
      </c>
      <c r="F29" s="106">
        <f t="shared" si="1"/>
        <v>0</v>
      </c>
      <c r="G29" s="175">
        <v>0.22589197754859899</v>
      </c>
      <c r="H29" s="175">
        <v>0</v>
      </c>
      <c r="I29" s="175">
        <v>15605</v>
      </c>
      <c r="J29" s="175">
        <v>0</v>
      </c>
      <c r="K29" s="175">
        <v>15605</v>
      </c>
      <c r="L29" s="175">
        <v>0</v>
      </c>
      <c r="M29" s="175">
        <v>111</v>
      </c>
      <c r="N29" s="175">
        <v>0</v>
      </c>
      <c r="O29" s="175">
        <v>15494</v>
      </c>
      <c r="P29" s="175">
        <v>0</v>
      </c>
      <c r="X29" s="175">
        <v>6482.47802734375</v>
      </c>
      <c r="AL29" s="175">
        <v>0</v>
      </c>
      <c r="AM29" s="175">
        <v>4267.6371783069799</v>
      </c>
      <c r="AN29" s="175">
        <v>4267.6371783069999</v>
      </c>
      <c r="AS29" s="175">
        <v>0.103214278817177</v>
      </c>
      <c r="AT29" s="175">
        <v>0</v>
      </c>
    </row>
    <row r="30" spans="1:58">
      <c r="A30" s="175" t="s">
        <v>172</v>
      </c>
      <c r="B30" s="176" t="s">
        <v>255</v>
      </c>
      <c r="C30" s="175" t="s">
        <v>200</v>
      </c>
      <c r="D30" s="106">
        <v>38.765225219726602</v>
      </c>
      <c r="E30" s="106">
        <f t="shared" si="0"/>
        <v>45.123291015625199</v>
      </c>
      <c r="F30" s="106">
        <f t="shared" si="1"/>
        <v>32.415740966796882</v>
      </c>
      <c r="G30" s="175">
        <v>11.2808227539063</v>
      </c>
      <c r="H30" s="175">
        <v>8.1039352416992205</v>
      </c>
      <c r="I30" s="175">
        <v>17431</v>
      </c>
      <c r="J30" s="175">
        <v>143</v>
      </c>
      <c r="K30" s="175">
        <v>17288</v>
      </c>
      <c r="L30" s="175">
        <v>0</v>
      </c>
      <c r="M30" s="175">
        <v>143</v>
      </c>
      <c r="N30" s="175">
        <v>0</v>
      </c>
      <c r="O30" s="175">
        <v>17288</v>
      </c>
      <c r="P30" s="175">
        <v>0</v>
      </c>
      <c r="X30" s="175">
        <v>8570.2119140625</v>
      </c>
      <c r="AA30" s="175" t="s">
        <v>226</v>
      </c>
      <c r="AG30" s="175">
        <v>100</v>
      </c>
      <c r="AJ30" s="175">
        <v>101.043339400256</v>
      </c>
      <c r="AK30" s="175">
        <v>98.956660599743898</v>
      </c>
      <c r="AL30" s="175">
        <v>10182.684741040201</v>
      </c>
      <c r="AM30" s="175">
        <v>3997.17252188157</v>
      </c>
      <c r="AN30" s="175">
        <v>4047.9170716687099</v>
      </c>
      <c r="AS30" s="175">
        <v>10.502016067504901</v>
      </c>
      <c r="AT30" s="175">
        <v>8.8811559677124006</v>
      </c>
      <c r="BE30" s="175">
        <v>100.476723960537</v>
      </c>
      <c r="BF30" s="175">
        <v>99.523276039463298</v>
      </c>
    </row>
    <row r="31" spans="1:58">
      <c r="A31" s="175" t="s">
        <v>172</v>
      </c>
      <c r="B31" s="176" t="s">
        <v>255</v>
      </c>
      <c r="C31" s="175" t="s">
        <v>226</v>
      </c>
      <c r="D31" s="106">
        <v>0</v>
      </c>
      <c r="E31" s="106">
        <f t="shared" si="0"/>
        <v>0.80890572071075595</v>
      </c>
      <c r="F31" s="106">
        <f t="shared" si="1"/>
        <v>0</v>
      </c>
      <c r="G31" s="175">
        <v>0.20222643017768899</v>
      </c>
      <c r="H31" s="175">
        <v>0</v>
      </c>
      <c r="I31" s="175">
        <v>17431</v>
      </c>
      <c r="J31" s="175">
        <v>0</v>
      </c>
      <c r="K31" s="175">
        <v>17431</v>
      </c>
      <c r="L31" s="175">
        <v>0</v>
      </c>
      <c r="M31" s="175">
        <v>143</v>
      </c>
      <c r="N31" s="175">
        <v>0</v>
      </c>
      <c r="O31" s="175">
        <v>17288</v>
      </c>
      <c r="P31" s="175">
        <v>0</v>
      </c>
      <c r="X31" s="175">
        <v>6482.47802734375</v>
      </c>
      <c r="AL31" s="175">
        <v>0</v>
      </c>
      <c r="AM31" s="175">
        <v>4230.4201139426305</v>
      </c>
      <c r="AN31" s="175">
        <v>4230.4201139426496</v>
      </c>
      <c r="AS31" s="175">
        <v>9.2401556670665699E-2</v>
      </c>
      <c r="AT31" s="175">
        <v>0</v>
      </c>
    </row>
    <row r="32" spans="1:58">
      <c r="A32" s="175" t="s">
        <v>207</v>
      </c>
      <c r="B32" s="176" t="s">
        <v>7</v>
      </c>
      <c r="C32" s="175" t="s">
        <v>200</v>
      </c>
      <c r="D32" s="106">
        <v>0</v>
      </c>
      <c r="E32" s="106">
        <f t="shared" si="0"/>
        <v>0.95822352170944403</v>
      </c>
      <c r="F32" s="106">
        <f t="shared" si="1"/>
        <v>0</v>
      </c>
      <c r="G32" s="175">
        <v>0.23955588042736101</v>
      </c>
      <c r="H32" s="175">
        <v>0</v>
      </c>
      <c r="I32" s="175">
        <v>14715</v>
      </c>
      <c r="J32" s="175">
        <v>0</v>
      </c>
      <c r="K32" s="175">
        <v>14715</v>
      </c>
      <c r="L32" s="175">
        <v>0</v>
      </c>
      <c r="M32" s="175">
        <v>0</v>
      </c>
      <c r="N32" s="175">
        <v>0</v>
      </c>
      <c r="O32" s="175">
        <v>14715</v>
      </c>
      <c r="P32" s="175">
        <v>0</v>
      </c>
      <c r="X32" s="175">
        <v>8570.2119140625</v>
      </c>
      <c r="AA32" s="175" t="s">
        <v>226</v>
      </c>
      <c r="AL32" s="175">
        <v>0</v>
      </c>
      <c r="AM32" s="175">
        <v>3704.6292347406702</v>
      </c>
      <c r="AN32" s="175">
        <v>3704.6292347406702</v>
      </c>
      <c r="AS32" s="175">
        <v>0.109457232058048</v>
      </c>
      <c r="AT32" s="175">
        <v>0</v>
      </c>
    </row>
    <row r="33" spans="1:58">
      <c r="A33" s="175" t="s">
        <v>207</v>
      </c>
      <c r="B33" s="176" t="s">
        <v>7</v>
      </c>
      <c r="C33" s="175" t="s">
        <v>226</v>
      </c>
      <c r="D33" s="106">
        <v>0</v>
      </c>
      <c r="E33" s="106">
        <f t="shared" si="0"/>
        <v>0.95822352170944403</v>
      </c>
      <c r="F33" s="106">
        <f t="shared" si="1"/>
        <v>0</v>
      </c>
      <c r="G33" s="175">
        <v>0.23955588042736101</v>
      </c>
      <c r="H33" s="175">
        <v>0</v>
      </c>
      <c r="I33" s="175">
        <v>14715</v>
      </c>
      <c r="J33" s="175">
        <v>0</v>
      </c>
      <c r="K33" s="175">
        <v>14715</v>
      </c>
      <c r="L33" s="175">
        <v>0</v>
      </c>
      <c r="M33" s="175">
        <v>0</v>
      </c>
      <c r="N33" s="175">
        <v>0</v>
      </c>
      <c r="O33" s="175">
        <v>14715</v>
      </c>
      <c r="P33" s="175">
        <v>0</v>
      </c>
      <c r="X33" s="175">
        <v>6482.47802734375</v>
      </c>
      <c r="AL33" s="175">
        <v>0</v>
      </c>
      <c r="AM33" s="175">
        <v>4079.0683690809001</v>
      </c>
      <c r="AN33" s="175">
        <v>4079.0683690809001</v>
      </c>
      <c r="AS33" s="175">
        <v>0.109457232058048</v>
      </c>
      <c r="AT33" s="175">
        <v>0</v>
      </c>
    </row>
    <row r="34" spans="1:58">
      <c r="A34" s="175" t="s">
        <v>257</v>
      </c>
      <c r="C34" s="175" t="s">
        <v>220</v>
      </c>
      <c r="D34" s="106">
        <v>29953.0625</v>
      </c>
      <c r="E34" s="106">
        <f t="shared" si="0"/>
        <v>31933.595703125</v>
      </c>
      <c r="F34" s="106">
        <f t="shared" si="1"/>
        <v>28215.966796875</v>
      </c>
      <c r="G34" s="175">
        <v>7983.39892578125</v>
      </c>
      <c r="H34" s="175">
        <v>7053.99169921875</v>
      </c>
      <c r="I34" s="175">
        <v>14529</v>
      </c>
      <c r="J34" s="175">
        <v>14504</v>
      </c>
      <c r="K34" s="175">
        <v>25</v>
      </c>
      <c r="L34" s="175">
        <v>12</v>
      </c>
      <c r="M34" s="175">
        <v>14492</v>
      </c>
      <c r="N34" s="175">
        <v>0</v>
      </c>
      <c r="O34" s="175">
        <v>25</v>
      </c>
      <c r="P34" s="175">
        <v>0.97208893322607504</v>
      </c>
      <c r="X34" s="175">
        <v>8570.2119140625</v>
      </c>
      <c r="AA34" s="175" t="s">
        <v>256</v>
      </c>
      <c r="AB34" s="175">
        <v>7703.2721707460396</v>
      </c>
      <c r="AE34" s="175">
        <v>12159.950471722001</v>
      </c>
      <c r="AF34" s="175">
        <v>3246.5938697700699</v>
      </c>
      <c r="AG34" s="175">
        <v>99.987020188567598</v>
      </c>
      <c r="AJ34" s="175">
        <v>99.994528599833401</v>
      </c>
      <c r="AK34" s="175">
        <v>99.979511777301795</v>
      </c>
      <c r="AL34" s="175">
        <v>10307.215752578</v>
      </c>
      <c r="AM34" s="175">
        <v>3846.0738476562501</v>
      </c>
      <c r="AN34" s="175">
        <v>10296.098088070899</v>
      </c>
      <c r="AS34" s="175">
        <v>7731.1298828125</v>
      </c>
      <c r="AT34" s="175">
        <v>7261.01611328125</v>
      </c>
      <c r="BA34" s="175">
        <v>9949.3230902209598</v>
      </c>
      <c r="BB34" s="175">
        <v>5457.2212512711303</v>
      </c>
      <c r="BE34" s="175">
        <v>99.990804234192694</v>
      </c>
      <c r="BF34" s="175">
        <v>99.983236142942502</v>
      </c>
    </row>
    <row r="35" spans="1:58">
      <c r="A35" s="175" t="s">
        <v>257</v>
      </c>
      <c r="C35" s="175" t="s">
        <v>256</v>
      </c>
      <c r="D35" s="106">
        <v>3.8883556365966796</v>
      </c>
      <c r="E35" s="106">
        <f t="shared" si="0"/>
        <v>6.5449776649475204</v>
      </c>
      <c r="F35" s="106">
        <f t="shared" si="1"/>
        <v>2.0717697143554679</v>
      </c>
      <c r="G35" s="175">
        <v>1.6362444162368801</v>
      </c>
      <c r="H35" s="175">
        <v>0.51794242858886697</v>
      </c>
      <c r="I35" s="175">
        <v>14529</v>
      </c>
      <c r="J35" s="175">
        <v>12</v>
      </c>
      <c r="K35" s="175">
        <v>14517</v>
      </c>
      <c r="L35" s="175">
        <v>12</v>
      </c>
      <c r="M35" s="175">
        <v>14492</v>
      </c>
      <c r="N35" s="175">
        <v>0</v>
      </c>
      <c r="O35" s="175">
        <v>25</v>
      </c>
      <c r="P35" s="175">
        <v>0.97208893322607504</v>
      </c>
      <c r="X35" s="175">
        <v>6482.47802734375</v>
      </c>
      <c r="AL35" s="175">
        <v>6737.5383707682304</v>
      </c>
      <c r="AM35" s="175">
        <v>5324.1328429061596</v>
      </c>
      <c r="AN35" s="175">
        <v>5325.3002230654301</v>
      </c>
      <c r="AS35" s="175">
        <v>1.2809762954711901</v>
      </c>
      <c r="AT35" s="175">
        <v>0.71740502119064298</v>
      </c>
    </row>
    <row r="36" spans="1:58">
      <c r="A36" s="175" t="s">
        <v>258</v>
      </c>
      <c r="C36" s="175" t="s">
        <v>220</v>
      </c>
      <c r="D36" s="106">
        <v>0.61514801979065004</v>
      </c>
      <c r="E36" s="106">
        <f t="shared" si="0"/>
        <v>1.970602989196776</v>
      </c>
      <c r="F36" s="106">
        <f t="shared" si="1"/>
        <v>9.3189753592014396E-2</v>
      </c>
      <c r="G36" s="175">
        <v>0.492650747299194</v>
      </c>
      <c r="H36" s="175">
        <v>2.3297438398003599E-2</v>
      </c>
      <c r="I36" s="175">
        <v>15301</v>
      </c>
      <c r="J36" s="175">
        <v>2</v>
      </c>
      <c r="K36" s="175">
        <v>15299</v>
      </c>
      <c r="L36" s="175">
        <v>2</v>
      </c>
      <c r="M36" s="175">
        <v>0</v>
      </c>
      <c r="N36" s="175">
        <v>15292</v>
      </c>
      <c r="O36" s="175">
        <v>7</v>
      </c>
      <c r="P36" s="175">
        <v>0.15378699836600901</v>
      </c>
      <c r="X36" s="175">
        <v>8570.2119140625</v>
      </c>
      <c r="AA36" s="175" t="s">
        <v>256</v>
      </c>
      <c r="AB36" s="175">
        <v>1.6999086671638099E-5</v>
      </c>
      <c r="AE36" s="175">
        <v>4.2993966158596202E-5</v>
      </c>
      <c r="AF36" s="175">
        <v>0</v>
      </c>
      <c r="AG36" s="175">
        <v>1.6998797707602599E-3</v>
      </c>
      <c r="AJ36" s="175">
        <v>4.2992793438676397E-3</v>
      </c>
      <c r="AK36" s="175">
        <v>0</v>
      </c>
      <c r="AL36" s="175">
        <v>8818.578125</v>
      </c>
      <c r="AM36" s="175">
        <v>6039.69166077925</v>
      </c>
      <c r="AN36" s="175">
        <v>6040.05489017133</v>
      </c>
      <c r="AS36" s="175">
        <v>0.29567334055900601</v>
      </c>
      <c r="AT36" s="175">
        <v>6.6741086542606395E-2</v>
      </c>
      <c r="BA36" s="175">
        <v>2.9679936730852901E-5</v>
      </c>
      <c r="BB36" s="175">
        <v>4.3182366124233799E-6</v>
      </c>
      <c r="BE36" s="175">
        <v>2.9679216652071698E-3</v>
      </c>
      <c r="BF36" s="175">
        <v>4.3183787631334201E-4</v>
      </c>
    </row>
    <row r="37" spans="1:58">
      <c r="A37" s="175" t="s">
        <v>258</v>
      </c>
      <c r="C37" s="175" t="s">
        <v>256</v>
      </c>
      <c r="D37" s="106">
        <v>36187.121874999997</v>
      </c>
      <c r="E37" s="106">
        <f t="shared" si="0"/>
        <v>40215.3671875</v>
      </c>
      <c r="F37" s="106">
        <f t="shared" si="1"/>
        <v>33050.60546875</v>
      </c>
      <c r="G37" s="175">
        <v>10053.841796875</v>
      </c>
      <c r="H37" s="175">
        <v>8262.6513671875</v>
      </c>
      <c r="I37" s="175">
        <v>15301</v>
      </c>
      <c r="J37" s="175">
        <v>15294</v>
      </c>
      <c r="K37" s="175">
        <v>7</v>
      </c>
      <c r="L37" s="175">
        <v>2</v>
      </c>
      <c r="M37" s="175">
        <v>0</v>
      </c>
      <c r="N37" s="175">
        <v>15292</v>
      </c>
      <c r="O37" s="175">
        <v>7</v>
      </c>
      <c r="P37" s="175">
        <v>0.15378699836600901</v>
      </c>
      <c r="X37" s="175">
        <v>6482.47802734375</v>
      </c>
      <c r="AL37" s="175">
        <v>7293.6694033275899</v>
      </c>
      <c r="AM37" s="175">
        <v>4299.1839425223197</v>
      </c>
      <c r="AN37" s="175">
        <v>7292.2994668381098</v>
      </c>
      <c r="AS37" s="175">
        <v>9524.72265625</v>
      </c>
      <c r="AT37" s="175">
        <v>8625.751953125</v>
      </c>
    </row>
  </sheetData>
  <autoFilter ref="A1:AM1" xr:uid="{DCB42000-515F-4F4C-9CFE-00BE03AB384A}"/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F65"/>
  <sheetViews>
    <sheetView zoomScale="125" workbookViewId="0">
      <selection activeCell="D30" sqref="D30:F31"/>
    </sheetView>
  </sheetViews>
  <sheetFormatPr defaultColWidth="10.83203125" defaultRowHeight="15.5"/>
  <cols>
    <col min="1" max="1" width="10.83203125" style="38"/>
    <col min="2" max="2" width="10.83203125" style="162"/>
    <col min="3" max="3" width="10.83203125" style="38"/>
    <col min="4" max="6" width="10.83203125" style="160"/>
    <col min="7" max="16384" width="10.83203125" style="38"/>
  </cols>
  <sheetData>
    <row r="1" spans="1:58">
      <c r="A1" t="s">
        <v>37</v>
      </c>
      <c r="B1" s="161" t="s">
        <v>38</v>
      </c>
      <c r="C1" t="s">
        <v>39</v>
      </c>
      <c r="D1" s="106" t="s">
        <v>208</v>
      </c>
      <c r="E1" s="106" t="s">
        <v>40</v>
      </c>
      <c r="F1" s="106" t="s">
        <v>41</v>
      </c>
      <c r="G1" t="s">
        <v>42</v>
      </c>
      <c r="H1" t="s">
        <v>43</v>
      </c>
      <c r="I1" t="s">
        <v>44</v>
      </c>
      <c r="J1" t="s">
        <v>45</v>
      </c>
      <c r="K1" t="s">
        <v>46</v>
      </c>
      <c r="L1" t="s">
        <v>47</v>
      </c>
      <c r="M1" t="s">
        <v>48</v>
      </c>
      <c r="N1" t="s">
        <v>49</v>
      </c>
      <c r="O1" t="s">
        <v>50</v>
      </c>
      <c r="P1" t="s">
        <v>51</v>
      </c>
      <c r="Q1" t="s">
        <v>52</v>
      </c>
      <c r="R1" t="s">
        <v>53</v>
      </c>
      <c r="S1" t="s">
        <v>54</v>
      </c>
      <c r="T1" t="s">
        <v>55</v>
      </c>
      <c r="U1" t="s">
        <v>56</v>
      </c>
      <c r="V1" t="s">
        <v>57</v>
      </c>
      <c r="W1" t="s">
        <v>58</v>
      </c>
      <c r="X1" t="s">
        <v>59</v>
      </c>
      <c r="Y1" t="s">
        <v>60</v>
      </c>
      <c r="Z1" t="s">
        <v>61</v>
      </c>
      <c r="AA1" t="s">
        <v>62</v>
      </c>
      <c r="AB1" t="s">
        <v>63</v>
      </c>
      <c r="AC1" t="s">
        <v>64</v>
      </c>
      <c r="AD1" t="s">
        <v>65</v>
      </c>
      <c r="AE1" t="s">
        <v>66</v>
      </c>
      <c r="AF1" t="s">
        <v>67</v>
      </c>
      <c r="AG1" t="s">
        <v>68</v>
      </c>
      <c r="AH1" t="s">
        <v>69</v>
      </c>
      <c r="AI1" t="s">
        <v>70</v>
      </c>
      <c r="AJ1" t="s">
        <v>71</v>
      </c>
      <c r="AK1" t="s">
        <v>72</v>
      </c>
      <c r="AL1" t="s">
        <v>73</v>
      </c>
      <c r="AM1" t="s">
        <v>74</v>
      </c>
      <c r="AN1" t="s">
        <v>75</v>
      </c>
      <c r="AO1" t="s">
        <v>76</v>
      </c>
      <c r="AP1" t="s">
        <v>77</v>
      </c>
      <c r="AQ1" t="s">
        <v>78</v>
      </c>
      <c r="AR1" s="38" t="s">
        <v>79</v>
      </c>
      <c r="AS1" s="38" t="s">
        <v>80</v>
      </c>
      <c r="AT1" s="38" t="s">
        <v>81</v>
      </c>
      <c r="AU1" s="38" t="s">
        <v>82</v>
      </c>
      <c r="AV1" s="38" t="s">
        <v>83</v>
      </c>
      <c r="AW1" s="38" t="s">
        <v>84</v>
      </c>
      <c r="AX1" s="38" t="s">
        <v>85</v>
      </c>
      <c r="AY1" s="38" t="s">
        <v>86</v>
      </c>
      <c r="AZ1" s="38" t="s">
        <v>87</v>
      </c>
      <c r="BA1" s="38" t="s">
        <v>88</v>
      </c>
      <c r="BB1" s="38" t="s">
        <v>89</v>
      </c>
      <c r="BC1" s="38" t="s">
        <v>90</v>
      </c>
      <c r="BD1" s="38" t="s">
        <v>91</v>
      </c>
      <c r="BE1" s="38" t="s">
        <v>92</v>
      </c>
      <c r="BF1" s="38" t="s">
        <v>93</v>
      </c>
    </row>
    <row r="2" spans="1:58" s="120" customFormat="1">
      <c r="A2" t="s">
        <v>112</v>
      </c>
      <c r="B2" s="171" t="s">
        <v>242</v>
      </c>
      <c r="C2" t="s">
        <v>113</v>
      </c>
      <c r="D2" s="106">
        <v>50.7155151367188</v>
      </c>
      <c r="E2" s="106">
        <f>G2*4</f>
        <v>58.301021575927599</v>
      </c>
      <c r="F2" s="106">
        <f>H2*4</f>
        <v>43.142208099365199</v>
      </c>
      <c r="G2">
        <v>14.5752553939819</v>
      </c>
      <c r="H2">
        <v>10.7855520248413</v>
      </c>
      <c r="I2">
        <v>16046</v>
      </c>
      <c r="J2">
        <v>172</v>
      </c>
      <c r="K2">
        <v>15874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4028.78784179688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5327.6726780706304</v>
      </c>
      <c r="AM2">
        <v>3964.3125199670999</v>
      </c>
      <c r="AN2">
        <v>3985.3882460804798</v>
      </c>
      <c r="AO2"/>
      <c r="AP2"/>
      <c r="AQ2"/>
      <c r="AS2" s="120">
        <v>19.4385375976563</v>
      </c>
      <c r="AT2" s="120">
        <v>17.219907760620099</v>
      </c>
    </row>
    <row r="3" spans="1:58" s="120" customFormat="1">
      <c r="A3" t="s">
        <v>94</v>
      </c>
      <c r="B3" s="171" t="s">
        <v>242</v>
      </c>
      <c r="C3" t="s">
        <v>95</v>
      </c>
      <c r="D3" s="106">
        <v>73.314794921875006</v>
      </c>
      <c r="E3" s="106">
        <f t="shared" ref="E3:E33" si="0">G3*4</f>
        <v>82.019874572754006</v>
      </c>
      <c r="F3" s="106">
        <f t="shared" ref="F3:F33" si="1">H3*4</f>
        <v>64.625793457031193</v>
      </c>
      <c r="G3">
        <v>20.504968643188501</v>
      </c>
      <c r="H3">
        <v>16.156448364257798</v>
      </c>
      <c r="I3">
        <v>17660</v>
      </c>
      <c r="J3">
        <v>273</v>
      </c>
      <c r="K3">
        <v>17387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4725.7578125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5418.2170306382804</v>
      </c>
      <c r="AM3">
        <v>4032.9023227021398</v>
      </c>
      <c r="AN3">
        <v>4068.82711671777</v>
      </c>
      <c r="AO3"/>
      <c r="AP3"/>
      <c r="AQ3"/>
      <c r="AS3" s="120">
        <v>32.374504089355497</v>
      </c>
      <c r="AT3" s="120">
        <v>29.450290679931602</v>
      </c>
    </row>
    <row r="4" spans="1:58" s="120" customFormat="1">
      <c r="A4" t="s">
        <v>114</v>
      </c>
      <c r="B4" s="171" t="s">
        <v>243</v>
      </c>
      <c r="C4" t="s">
        <v>113</v>
      </c>
      <c r="D4" s="106">
        <v>103.916259765625</v>
      </c>
      <c r="E4" s="106">
        <f t="shared" si="0"/>
        <v>114.92681884765641</v>
      </c>
      <c r="F4" s="106">
        <f t="shared" si="1"/>
        <v>92.931404113769602</v>
      </c>
      <c r="G4">
        <v>28.731704711914102</v>
      </c>
      <c r="H4">
        <v>23.232851028442401</v>
      </c>
      <c r="I4">
        <v>15705</v>
      </c>
      <c r="J4">
        <v>343</v>
      </c>
      <c r="K4">
        <v>15362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4028.78784179688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5254.8506732905698</v>
      </c>
      <c r="AM4">
        <v>3883.3050593257999</v>
      </c>
      <c r="AN4">
        <v>3902.2217329841701</v>
      </c>
      <c r="AO4"/>
      <c r="AP4"/>
      <c r="AQ4"/>
      <c r="AS4" s="120">
        <v>17.446243286132798</v>
      </c>
      <c r="AT4" s="120">
        <v>15.232978820800801</v>
      </c>
    </row>
    <row r="5" spans="1:58" s="120" customFormat="1">
      <c r="A5" t="s">
        <v>96</v>
      </c>
      <c r="B5" s="171" t="s">
        <v>243</v>
      </c>
      <c r="C5" t="s">
        <v>95</v>
      </c>
      <c r="D5" s="106">
        <v>123.645947265625</v>
      </c>
      <c r="E5" s="106">
        <f t="shared" si="0"/>
        <v>135.12284851074199</v>
      </c>
      <c r="F5" s="106">
        <f t="shared" si="1"/>
        <v>112.1969833374024</v>
      </c>
      <c r="G5">
        <v>33.780712127685497</v>
      </c>
      <c r="H5">
        <v>28.0492458343506</v>
      </c>
      <c r="I5">
        <v>17237</v>
      </c>
      <c r="J5">
        <v>447</v>
      </c>
      <c r="K5">
        <v>16790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4725.7578125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5424.0322365274196</v>
      </c>
      <c r="AM5">
        <v>4054.7418598375798</v>
      </c>
      <c r="AN5">
        <v>4074.2758147862801</v>
      </c>
      <c r="AO5"/>
      <c r="AP5"/>
      <c r="AQ5"/>
      <c r="AS5" s="120">
        <v>17.9845676422119</v>
      </c>
      <c r="AT5" s="120">
        <v>15.824622154235801</v>
      </c>
    </row>
    <row r="6" spans="1:58" s="120" customFormat="1">
      <c r="A6" t="s">
        <v>115</v>
      </c>
      <c r="B6" s="171" t="s">
        <v>244</v>
      </c>
      <c r="C6" t="s">
        <v>113</v>
      </c>
      <c r="D6" s="106">
        <v>43.650036621093804</v>
      </c>
      <c r="E6" s="106">
        <f t="shared" si="0"/>
        <v>50.461303710937599</v>
      </c>
      <c r="F6" s="106">
        <f t="shared" si="1"/>
        <v>36.848613739013679</v>
      </c>
      <c r="G6">
        <v>12.6153259277344</v>
      </c>
      <c r="H6">
        <v>9.2121534347534197</v>
      </c>
      <c r="I6">
        <v>17113</v>
      </c>
      <c r="J6">
        <v>158</v>
      </c>
      <c r="K6">
        <v>16955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4028.78784179688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5449.7979905489201</v>
      </c>
      <c r="AM6">
        <v>4036.7946612099799</v>
      </c>
      <c r="AN6">
        <v>4060.2845988809499</v>
      </c>
      <c r="AO6"/>
      <c r="AP6"/>
      <c r="AQ6"/>
      <c r="AS6" s="120">
        <v>20.9297904968262</v>
      </c>
      <c r="AT6" s="120">
        <v>18.515806198120099</v>
      </c>
    </row>
    <row r="7" spans="1:58" s="120" customFormat="1">
      <c r="A7" t="s">
        <v>97</v>
      </c>
      <c r="B7" s="171" t="s">
        <v>244</v>
      </c>
      <c r="C7" t="s">
        <v>95</v>
      </c>
      <c r="D7" s="106">
        <v>65.356372070312602</v>
      </c>
      <c r="E7" s="106">
        <f t="shared" si="0"/>
        <v>74.040367126464801</v>
      </c>
      <c r="F7" s="106">
        <f t="shared" si="1"/>
        <v>56.688358306884801</v>
      </c>
      <c r="G7">
        <v>18.5100917816162</v>
      </c>
      <c r="H7">
        <v>14.1720895767212</v>
      </c>
      <c r="I7">
        <v>15806</v>
      </c>
      <c r="J7">
        <v>218</v>
      </c>
      <c r="K7">
        <v>15588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4725.7578125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5464.1877129951099</v>
      </c>
      <c r="AM7">
        <v>4050.0346807447499</v>
      </c>
      <c r="AN7">
        <v>4070.5345427525599</v>
      </c>
      <c r="AO7"/>
      <c r="AP7"/>
      <c r="AQ7"/>
      <c r="AS7" s="120">
        <v>18.2817573547363</v>
      </c>
      <c r="AT7" s="120">
        <v>16.0776481628418</v>
      </c>
    </row>
    <row r="8" spans="1:58" s="120" customFormat="1">
      <c r="A8" t="s">
        <v>116</v>
      </c>
      <c r="B8" s="171" t="s">
        <v>245</v>
      </c>
      <c r="C8" t="s">
        <v>113</v>
      </c>
      <c r="D8" s="106">
        <v>58.851800537109398</v>
      </c>
      <c r="E8" s="106">
        <f t="shared" si="0"/>
        <v>66.743591308593594</v>
      </c>
      <c r="F8" s="106">
        <f t="shared" si="1"/>
        <v>50.973213195800803</v>
      </c>
      <c r="G8">
        <v>16.685897827148398</v>
      </c>
      <c r="H8">
        <v>12.743303298950201</v>
      </c>
      <c r="I8">
        <v>17219</v>
      </c>
      <c r="J8">
        <v>214</v>
      </c>
      <c r="K8">
        <v>17005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4028.78784179688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5565.37655090098</v>
      </c>
      <c r="AM8">
        <v>4209.8801016266998</v>
      </c>
      <c r="AN8">
        <v>4231.6340568170899</v>
      </c>
      <c r="AO8"/>
      <c r="AP8"/>
      <c r="AQ8"/>
      <c r="AS8" s="120">
        <v>20.212745666503899</v>
      </c>
      <c r="AT8" s="120">
        <v>17.856372833251999</v>
      </c>
    </row>
    <row r="9" spans="1:58" s="120" customFormat="1">
      <c r="A9" t="s">
        <v>98</v>
      </c>
      <c r="B9" s="171" t="s">
        <v>245</v>
      </c>
      <c r="C9" t="s">
        <v>95</v>
      </c>
      <c r="D9" s="106">
        <v>67.616400146484395</v>
      </c>
      <c r="E9" s="106">
        <f t="shared" si="0"/>
        <v>76.091011047363196</v>
      </c>
      <c r="F9" s="106">
        <f t="shared" si="1"/>
        <v>59.157020568847599</v>
      </c>
      <c r="G9">
        <v>19.022752761840799</v>
      </c>
      <c r="H9">
        <v>14.7892551422119</v>
      </c>
      <c r="I9">
        <v>17174</v>
      </c>
      <c r="J9">
        <v>245</v>
      </c>
      <c r="K9">
        <v>16929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4725.7578125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5373.0959437477504</v>
      </c>
      <c r="AM9">
        <v>4035.5872698326202</v>
      </c>
      <c r="AN9">
        <v>4061.6231449503398</v>
      </c>
      <c r="AO9"/>
      <c r="AP9"/>
      <c r="AQ9"/>
      <c r="AS9" s="120">
        <v>24.369142532348601</v>
      </c>
      <c r="AT9" s="120">
        <v>21.886062622070298</v>
      </c>
    </row>
    <row r="10" spans="1:58" s="120" customFormat="1">
      <c r="A10" t="s">
        <v>117</v>
      </c>
      <c r="B10" s="171" t="s">
        <v>246</v>
      </c>
      <c r="C10" t="s">
        <v>113</v>
      </c>
      <c r="D10" s="106">
        <v>55.612585449218798</v>
      </c>
      <c r="E10" s="106">
        <f t="shared" si="0"/>
        <v>62.884956359863203</v>
      </c>
      <c r="F10" s="106">
        <f t="shared" si="1"/>
        <v>48.351436614990398</v>
      </c>
      <c r="G10">
        <v>15.721239089965801</v>
      </c>
      <c r="H10">
        <v>12.087859153747599</v>
      </c>
      <c r="I10">
        <v>19152</v>
      </c>
      <c r="J10">
        <v>225</v>
      </c>
      <c r="K10">
        <v>18927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4028.78784179688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6512.9494628906295</v>
      </c>
      <c r="AM10">
        <v>3915.2674650591998</v>
      </c>
      <c r="AN10">
        <v>3915.58388895808</v>
      </c>
      <c r="AO10"/>
      <c r="AP10"/>
      <c r="AQ10"/>
      <c r="AS10" s="120">
        <v>0.27553805708885198</v>
      </c>
      <c r="AT10" s="120">
        <v>6.2196444720029803E-2</v>
      </c>
    </row>
    <row r="11" spans="1:58" s="120" customFormat="1">
      <c r="A11" t="s">
        <v>99</v>
      </c>
      <c r="B11" s="171" t="s">
        <v>246</v>
      </c>
      <c r="C11" t="s">
        <v>95</v>
      </c>
      <c r="D11" s="106">
        <v>78.888720703125003</v>
      </c>
      <c r="E11" s="106">
        <f t="shared" si="0"/>
        <v>88.361053466796804</v>
      </c>
      <c r="F11" s="106">
        <f t="shared" si="1"/>
        <v>69.435401916504006</v>
      </c>
      <c r="G11">
        <v>22.090263366699201</v>
      </c>
      <c r="H11">
        <v>17.358850479126001</v>
      </c>
      <c r="I11">
        <v>16061</v>
      </c>
      <c r="J11">
        <v>267</v>
      </c>
      <c r="K11">
        <v>15794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4725.7578125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5284.1271780868501</v>
      </c>
      <c r="AM11">
        <v>3938.2630007675798</v>
      </c>
      <c r="AN11">
        <v>3974.9089729908001</v>
      </c>
      <c r="AO11"/>
      <c r="AP11"/>
      <c r="AQ11"/>
      <c r="AS11" s="120">
        <v>33.975318908691399</v>
      </c>
      <c r="AT11" s="120">
        <v>30.982227325439499</v>
      </c>
    </row>
    <row r="12" spans="1:58" s="120" customFormat="1">
      <c r="A12" t="s">
        <v>118</v>
      </c>
      <c r="B12" s="171" t="s">
        <v>247</v>
      </c>
      <c r="C12" t="s">
        <v>113</v>
      </c>
      <c r="D12" s="106">
        <v>51.785009765624999</v>
      </c>
      <c r="E12" s="106">
        <f t="shared" si="0"/>
        <v>59.059135437011598</v>
      </c>
      <c r="F12" s="106">
        <f t="shared" si="1"/>
        <v>44.5221138000488</v>
      </c>
      <c r="G12">
        <v>14.764783859252899</v>
      </c>
      <c r="H12">
        <v>11.1305284500122</v>
      </c>
      <c r="I12">
        <v>17818</v>
      </c>
      <c r="J12">
        <v>195</v>
      </c>
      <c r="K12">
        <v>17623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4028.78784179688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5306.4291326349403</v>
      </c>
      <c r="AM12">
        <v>3990.8729904710499</v>
      </c>
      <c r="AN12">
        <v>4015.3808370993502</v>
      </c>
      <c r="AO12"/>
      <c r="AP12"/>
      <c r="AQ12"/>
      <c r="AS12" s="120">
        <v>23.303298950195298</v>
      </c>
      <c r="AT12" s="120">
        <v>20.944890975952099</v>
      </c>
    </row>
    <row r="13" spans="1:58" s="120" customFormat="1">
      <c r="A13" t="s">
        <v>100</v>
      </c>
      <c r="B13" s="171" t="s">
        <v>247</v>
      </c>
      <c r="C13" t="s">
        <v>95</v>
      </c>
      <c r="D13" s="106">
        <v>68.716741943359395</v>
      </c>
      <c r="E13" s="106">
        <f t="shared" si="0"/>
        <v>77.364807128906406</v>
      </c>
      <c r="F13" s="106">
        <f t="shared" si="1"/>
        <v>60.0845527648924</v>
      </c>
      <c r="G13">
        <v>19.341201782226602</v>
      </c>
      <c r="H13">
        <v>15.0211381912231</v>
      </c>
      <c r="I13">
        <v>16763</v>
      </c>
      <c r="J13">
        <v>243</v>
      </c>
      <c r="K13">
        <v>16520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4725.7578125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5393.5752234256597</v>
      </c>
      <c r="AM13">
        <v>4058.7074338410598</v>
      </c>
      <c r="AN13">
        <v>4083.0987057437701</v>
      </c>
      <c r="AO13"/>
      <c r="AP13"/>
      <c r="AQ13"/>
      <c r="AS13" s="120">
        <v>22.8907356262207</v>
      </c>
      <c r="AT13" s="120">
        <v>20.502071380615199</v>
      </c>
    </row>
    <row r="14" spans="1:58" s="120" customFormat="1">
      <c r="A14" t="s">
        <v>119</v>
      </c>
      <c r="B14" s="171" t="s">
        <v>248</v>
      </c>
      <c r="C14" t="s">
        <v>113</v>
      </c>
      <c r="D14" s="106">
        <v>55.046826171874997</v>
      </c>
      <c r="E14" s="106">
        <f t="shared" si="0"/>
        <v>62.799427032470803</v>
      </c>
      <c r="F14" s="106">
        <f t="shared" si="1"/>
        <v>47.306968688964801</v>
      </c>
      <c r="G14">
        <v>15.699856758117701</v>
      </c>
      <c r="H14">
        <v>11.8267421722412</v>
      </c>
      <c r="I14">
        <v>16682</v>
      </c>
      <c r="J14">
        <v>194</v>
      </c>
      <c r="K14">
        <v>16488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4028.78784179688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5401.8328643033201</v>
      </c>
      <c r="AM14">
        <v>4066.2575730546801</v>
      </c>
      <c r="AN14">
        <v>4089.2733547877501</v>
      </c>
      <c r="AO14"/>
      <c r="AP14"/>
      <c r="AQ14"/>
      <c r="AS14" s="120">
        <v>21.6756782531738</v>
      </c>
      <c r="AT14" s="120">
        <v>19.226945877075199</v>
      </c>
    </row>
    <row r="15" spans="1:58" s="120" customFormat="1">
      <c r="A15" t="s">
        <v>101</v>
      </c>
      <c r="B15" s="171" t="s">
        <v>248</v>
      </c>
      <c r="C15" t="s">
        <v>95</v>
      </c>
      <c r="D15" s="106">
        <v>76.13587646484379</v>
      </c>
      <c r="E15" s="106">
        <f t="shared" si="0"/>
        <v>85.381935119628807</v>
      </c>
      <c r="F15" s="106">
        <f t="shared" si="1"/>
        <v>66.907951354980398</v>
      </c>
      <c r="G15">
        <v>21.345483779907202</v>
      </c>
      <c r="H15">
        <v>16.726987838745099</v>
      </c>
      <c r="I15">
        <v>16263</v>
      </c>
      <c r="J15">
        <v>261</v>
      </c>
      <c r="K15">
        <v>16002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4725.7578125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5365.0499654484001</v>
      </c>
      <c r="AM15">
        <v>4028.4275110490898</v>
      </c>
      <c r="AN15">
        <v>4058.08812600686</v>
      </c>
      <c r="AO15"/>
      <c r="AP15"/>
      <c r="AQ15"/>
      <c r="AS15" s="120">
        <v>27.7101440429688</v>
      </c>
      <c r="AT15" s="120">
        <v>25.092815399169901</v>
      </c>
    </row>
    <row r="16" spans="1:58" s="120" customFormat="1">
      <c r="A16" t="s">
        <v>120</v>
      </c>
      <c r="B16" s="171" t="s">
        <v>249</v>
      </c>
      <c r="C16" t="s">
        <v>113</v>
      </c>
      <c r="D16" s="106">
        <v>65.331915283203202</v>
      </c>
      <c r="E16" s="106">
        <f t="shared" si="0"/>
        <v>73.934028625488395</v>
      </c>
      <c r="F16" s="106">
        <f t="shared" si="1"/>
        <v>56.745491027832003</v>
      </c>
      <c r="G16">
        <v>18.483507156372099</v>
      </c>
      <c r="H16">
        <v>14.186372756958001</v>
      </c>
      <c r="I16">
        <v>16102</v>
      </c>
      <c r="J16">
        <v>222</v>
      </c>
      <c r="K16">
        <v>15880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4028.78784179688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5123.1043810614201</v>
      </c>
      <c r="AM16">
        <v>3856.5303309937599</v>
      </c>
      <c r="AN16">
        <v>3892.63516138559</v>
      </c>
      <c r="AO16"/>
      <c r="AP16"/>
      <c r="AQ16"/>
      <c r="AS16" s="120">
        <v>35.656120300292997</v>
      </c>
      <c r="AT16" s="120">
        <v>32.393386840820298</v>
      </c>
    </row>
    <row r="17" spans="1:46" s="120" customFormat="1">
      <c r="A17" t="s">
        <v>102</v>
      </c>
      <c r="B17" s="171" t="s">
        <v>249</v>
      </c>
      <c r="C17" t="s">
        <v>95</v>
      </c>
      <c r="D17" s="106">
        <v>92.507788085937605</v>
      </c>
      <c r="E17" s="106">
        <f t="shared" si="0"/>
        <v>102.2515411376952</v>
      </c>
      <c r="F17" s="106">
        <f t="shared" si="1"/>
        <v>82.784172058105597</v>
      </c>
      <c r="G17">
        <v>25.5628852844238</v>
      </c>
      <c r="H17">
        <v>20.696043014526399</v>
      </c>
      <c r="I17">
        <v>17826</v>
      </c>
      <c r="J17">
        <v>347</v>
      </c>
      <c r="K17">
        <v>17479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4725.7578125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5326.3075727982996</v>
      </c>
      <c r="AM17">
        <v>3863.0187856899502</v>
      </c>
      <c r="AN17">
        <v>3875.82038048713</v>
      </c>
      <c r="AO17"/>
      <c r="AP17"/>
      <c r="AQ17"/>
      <c r="AS17" s="120">
        <v>11.170978546142599</v>
      </c>
      <c r="AT17" s="120">
        <v>9.5049095153808594</v>
      </c>
    </row>
    <row r="18" spans="1:46" s="119" customFormat="1">
      <c r="A18" t="s">
        <v>121</v>
      </c>
      <c r="B18" s="171" t="s">
        <v>250</v>
      </c>
      <c r="C18" t="s">
        <v>113</v>
      </c>
      <c r="D18" s="106">
        <v>90.608026123046798</v>
      </c>
      <c r="E18" s="106">
        <f t="shared" si="0"/>
        <v>100.73830413818359</v>
      </c>
      <c r="F18" s="106">
        <f t="shared" si="1"/>
        <v>80.499496459960795</v>
      </c>
      <c r="G18">
        <v>25.184576034545898</v>
      </c>
      <c r="H18">
        <v>20.124874114990199</v>
      </c>
      <c r="I18">
        <v>16151</v>
      </c>
      <c r="J18">
        <v>308</v>
      </c>
      <c r="K18">
        <v>15843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4028.78784179688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4753.7050128315796</v>
      </c>
      <c r="AM18">
        <v>3037.9094851939499</v>
      </c>
      <c r="AN18">
        <v>3056.3014103312798</v>
      </c>
      <c r="AO18"/>
      <c r="AP18"/>
      <c r="AQ18"/>
      <c r="AS18" s="119">
        <v>13.6460361480713</v>
      </c>
      <c r="AT18" s="119">
        <v>11.7125148773193</v>
      </c>
    </row>
    <row r="19" spans="1:46" s="119" customFormat="1">
      <c r="A19" t="s">
        <v>104</v>
      </c>
      <c r="B19" s="171" t="s">
        <v>250</v>
      </c>
      <c r="C19" t="s">
        <v>95</v>
      </c>
      <c r="D19" s="106">
        <v>129.91127929687499</v>
      </c>
      <c r="E19" s="106">
        <f t="shared" si="0"/>
        <v>141.6588592529296</v>
      </c>
      <c r="F19" s="106">
        <f t="shared" si="1"/>
        <v>118.19297027587881</v>
      </c>
      <c r="G19">
        <v>35.414714813232401</v>
      </c>
      <c r="H19">
        <v>29.548242568969702</v>
      </c>
      <c r="I19">
        <v>17298</v>
      </c>
      <c r="J19">
        <v>471</v>
      </c>
      <c r="K19">
        <v>16827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4725.7578125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4740.5470963636599</v>
      </c>
      <c r="AM19">
        <v>3044.5744269258898</v>
      </c>
      <c r="AN19">
        <v>3081.6147723965901</v>
      </c>
      <c r="AO19"/>
      <c r="AP19"/>
      <c r="AQ19"/>
      <c r="AS19" s="119">
        <v>27.382667541503899</v>
      </c>
      <c r="AT19" s="119">
        <v>24.577133178710898</v>
      </c>
    </row>
    <row r="20" spans="1:46" s="119" customFormat="1">
      <c r="A20" t="s">
        <v>122</v>
      </c>
      <c r="B20" s="171" t="s">
        <v>251</v>
      </c>
      <c r="C20" t="s">
        <v>113</v>
      </c>
      <c r="D20" s="106">
        <v>71.468878173828202</v>
      </c>
      <c r="E20" s="106">
        <f t="shared" si="0"/>
        <v>80.266525268554801</v>
      </c>
      <c r="F20" s="106">
        <f t="shared" si="1"/>
        <v>62.687660217285199</v>
      </c>
      <c r="G20">
        <v>20.0666313171387</v>
      </c>
      <c r="H20">
        <v>15.6719150543213</v>
      </c>
      <c r="I20">
        <v>16852</v>
      </c>
      <c r="J20">
        <v>254</v>
      </c>
      <c r="K20">
        <v>16598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4028.78784179688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4812.5728898833104</v>
      </c>
      <c r="AM20">
        <v>3087.98696630327</v>
      </c>
      <c r="AN20">
        <v>3103.9096318748002</v>
      </c>
      <c r="AO20"/>
      <c r="AP20"/>
      <c r="AQ20"/>
      <c r="AS20" s="119">
        <v>11.78098487854</v>
      </c>
      <c r="AT20" s="119">
        <v>10.0446729660034</v>
      </c>
    </row>
    <row r="21" spans="1:46" s="119" customFormat="1">
      <c r="A21" t="s">
        <v>105</v>
      </c>
      <c r="B21" s="171" t="s">
        <v>251</v>
      </c>
      <c r="C21" t="s">
        <v>95</v>
      </c>
      <c r="D21" s="106">
        <v>88.494012451171798</v>
      </c>
      <c r="E21" s="106">
        <f t="shared" si="0"/>
        <v>97.748069763183594</v>
      </c>
      <c r="F21" s="106">
        <f t="shared" si="1"/>
        <v>79.258117675781193</v>
      </c>
      <c r="G21">
        <v>24.437017440795898</v>
      </c>
      <c r="H21">
        <v>19.814529418945298</v>
      </c>
      <c r="I21">
        <v>18895</v>
      </c>
      <c r="J21">
        <v>352</v>
      </c>
      <c r="K21">
        <v>18543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4725.7578125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4716.3587726343503</v>
      </c>
      <c r="AM21">
        <v>3022.4431957914499</v>
      </c>
      <c r="AN21">
        <v>3043.4954016944798</v>
      </c>
      <c r="AO21"/>
      <c r="AP21"/>
      <c r="AQ21"/>
      <c r="AS21" s="119">
        <v>15.7191429138184</v>
      </c>
      <c r="AT21" s="119">
        <v>13.7076148986816</v>
      </c>
    </row>
    <row r="22" spans="1:46" s="119" customFormat="1">
      <c r="A22" t="s">
        <v>123</v>
      </c>
      <c r="B22" s="171" t="s">
        <v>252</v>
      </c>
      <c r="C22" t="s">
        <v>113</v>
      </c>
      <c r="D22" s="106">
        <v>65.854907226562602</v>
      </c>
      <c r="E22" s="106">
        <f t="shared" si="0"/>
        <v>74.075019836425597</v>
      </c>
      <c r="F22" s="106">
        <f t="shared" si="1"/>
        <v>57.6491088867188</v>
      </c>
      <c r="G22">
        <v>18.518754959106399</v>
      </c>
      <c r="H22">
        <v>14.4122772216797</v>
      </c>
      <c r="I22">
        <v>17774</v>
      </c>
      <c r="J22">
        <v>247</v>
      </c>
      <c r="K22">
        <v>17527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4028.78784179688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4767.98969401042</v>
      </c>
      <c r="AM22">
        <v>3054.09578502762</v>
      </c>
      <c r="AN22">
        <v>3074.2308168530799</v>
      </c>
      <c r="AO22"/>
      <c r="AP22"/>
      <c r="AQ22"/>
      <c r="AS22" s="119">
        <v>14.8303937911987</v>
      </c>
      <c r="AT22" s="119">
        <v>12.9766302108765</v>
      </c>
    </row>
    <row r="23" spans="1:46" s="119" customFormat="1">
      <c r="A23" t="s">
        <v>106</v>
      </c>
      <c r="B23" s="171" t="s">
        <v>252</v>
      </c>
      <c r="C23" t="s">
        <v>95</v>
      </c>
      <c r="D23" s="106">
        <v>86.783190917968795</v>
      </c>
      <c r="E23" s="106">
        <f t="shared" si="0"/>
        <v>96.156066894531193</v>
      </c>
      <c r="F23" s="106">
        <f t="shared" si="1"/>
        <v>77.428939819335994</v>
      </c>
      <c r="G23">
        <v>24.039016723632798</v>
      </c>
      <c r="H23">
        <v>19.357234954833999</v>
      </c>
      <c r="I23">
        <v>18060</v>
      </c>
      <c r="J23">
        <v>330</v>
      </c>
      <c r="K23">
        <v>17730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4725.7578125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4731.3084535256403</v>
      </c>
      <c r="AM23">
        <v>3040.2235180222101</v>
      </c>
      <c r="AN23">
        <v>3058.7307333338699</v>
      </c>
      <c r="AO23"/>
      <c r="AP23"/>
      <c r="AQ23"/>
      <c r="AS23" s="119">
        <v>13.8737239837646</v>
      </c>
      <c r="AT23" s="119">
        <v>12.019513130188001</v>
      </c>
    </row>
    <row r="24" spans="1:46" s="119" customFormat="1">
      <c r="A24" t="s">
        <v>124</v>
      </c>
      <c r="B24" s="171" t="s">
        <v>253</v>
      </c>
      <c r="C24" t="s">
        <v>113</v>
      </c>
      <c r="D24" s="106">
        <v>62.314050292968794</v>
      </c>
      <c r="E24" s="106">
        <f t="shared" si="0"/>
        <v>70.936790466308395</v>
      </c>
      <c r="F24" s="106">
        <f t="shared" si="1"/>
        <v>53.7070884704588</v>
      </c>
      <c r="G24">
        <v>17.734197616577099</v>
      </c>
      <c r="H24">
        <v>13.4267721176147</v>
      </c>
      <c r="I24">
        <v>15280</v>
      </c>
      <c r="J24">
        <v>201</v>
      </c>
      <c r="K24">
        <v>15079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4028.78784179688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5014.0263218830496</v>
      </c>
      <c r="AM24">
        <v>3283.3044841383198</v>
      </c>
      <c r="AN24">
        <v>3303.4315694112202</v>
      </c>
      <c r="AO24"/>
      <c r="AP24"/>
      <c r="AQ24"/>
      <c r="AS24" s="119">
        <v>14.750160217285201</v>
      </c>
      <c r="AT24" s="119">
        <v>12.7740821838379</v>
      </c>
    </row>
    <row r="25" spans="1:46" s="119" customFormat="1">
      <c r="A25" t="s">
        <v>107</v>
      </c>
      <c r="B25" s="171" t="s">
        <v>253</v>
      </c>
      <c r="C25" t="s">
        <v>95</v>
      </c>
      <c r="D25" s="106">
        <v>81.80270385742179</v>
      </c>
      <c r="E25" s="106">
        <f t="shared" si="0"/>
        <v>91.411521911621193</v>
      </c>
      <c r="F25" s="106">
        <f t="shared" si="1"/>
        <v>72.213447570800795</v>
      </c>
      <c r="G25">
        <v>22.852880477905298</v>
      </c>
      <c r="H25">
        <v>18.053361892700199</v>
      </c>
      <c r="I25">
        <v>16190</v>
      </c>
      <c r="J25">
        <v>279</v>
      </c>
      <c r="K25">
        <v>15911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4725.7578125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4765.0378670907203</v>
      </c>
      <c r="AM25">
        <v>3089.7109297975799</v>
      </c>
      <c r="AN25">
        <v>3112.8088418631</v>
      </c>
      <c r="AO25"/>
      <c r="AP25"/>
      <c r="AQ25"/>
      <c r="AS25" s="119">
        <v>17.4296970367432</v>
      </c>
      <c r="AT25" s="119">
        <v>15.2372827529907</v>
      </c>
    </row>
    <row r="26" spans="1:46" s="119" customFormat="1">
      <c r="A26" t="s">
        <v>125</v>
      </c>
      <c r="B26" s="171" t="s">
        <v>254</v>
      </c>
      <c r="C26" t="s">
        <v>113</v>
      </c>
      <c r="D26" s="106">
        <v>89.052648925781199</v>
      </c>
      <c r="E26" s="106">
        <f t="shared" si="0"/>
        <v>99.074211120605597</v>
      </c>
      <c r="F26" s="106">
        <f t="shared" si="1"/>
        <v>79.052406311035199</v>
      </c>
      <c r="G26">
        <v>24.768552780151399</v>
      </c>
      <c r="H26">
        <v>19.7631015777588</v>
      </c>
      <c r="I26">
        <v>16217</v>
      </c>
      <c r="J26">
        <v>304</v>
      </c>
      <c r="K26">
        <v>15913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4028.78784179688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0</v>
      </c>
      <c r="AM26">
        <v>2986.2094117523202</v>
      </c>
      <c r="AN26">
        <v>2986.2094117523202</v>
      </c>
      <c r="AO26"/>
      <c r="AP26"/>
      <c r="AQ26"/>
      <c r="AS26" s="119">
        <v>8.6575329303741497E-2</v>
      </c>
      <c r="AT26" s="119">
        <v>0</v>
      </c>
    </row>
    <row r="27" spans="1:46" s="119" customFormat="1">
      <c r="A27" t="s">
        <v>108</v>
      </c>
      <c r="B27" s="171" t="s">
        <v>254</v>
      </c>
      <c r="C27" t="s">
        <v>95</v>
      </c>
      <c r="D27" s="106">
        <v>105.60300292968759</v>
      </c>
      <c r="E27" s="106">
        <f t="shared" si="0"/>
        <v>115.87413024902359</v>
      </c>
      <c r="F27" s="106">
        <f t="shared" si="1"/>
        <v>95.354248046875199</v>
      </c>
      <c r="G27">
        <v>28.968532562255898</v>
      </c>
      <c r="H27">
        <v>23.8385620117188</v>
      </c>
      <c r="I27">
        <v>18341</v>
      </c>
      <c r="J27">
        <v>407</v>
      </c>
      <c r="K27">
        <v>17934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4725.7578125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4669.6013801872004</v>
      </c>
      <c r="AM27">
        <v>3007.0347149538402</v>
      </c>
      <c r="AN27">
        <v>3038.7399055235801</v>
      </c>
      <c r="AO27"/>
      <c r="AP27"/>
      <c r="AQ27"/>
      <c r="AS27" s="119">
        <v>23.9434509277344</v>
      </c>
      <c r="AT27" s="119">
        <v>21.361976623535199</v>
      </c>
    </row>
    <row r="28" spans="1:46" s="119" customFormat="1">
      <c r="A28" t="s">
        <v>126</v>
      </c>
      <c r="B28" s="171" t="s">
        <v>255</v>
      </c>
      <c r="C28" t="s">
        <v>113</v>
      </c>
      <c r="D28" s="106">
        <v>92.615673828124997</v>
      </c>
      <c r="E28" s="106">
        <f t="shared" si="0"/>
        <v>102.088088989258</v>
      </c>
      <c r="F28" s="106">
        <f t="shared" si="1"/>
        <v>83.162292480468807</v>
      </c>
      <c r="G28">
        <v>25.522022247314499</v>
      </c>
      <c r="H28">
        <v>20.790573120117202</v>
      </c>
      <c r="I28">
        <v>18883</v>
      </c>
      <c r="J28">
        <v>368</v>
      </c>
      <c r="K28">
        <v>18515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4028.78784179688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4699.2623146838096</v>
      </c>
      <c r="AM28">
        <v>3055.70649819444</v>
      </c>
      <c r="AN28">
        <v>3080.4788206124399</v>
      </c>
      <c r="AO28"/>
      <c r="AP28"/>
      <c r="AQ28"/>
      <c r="AS28" s="119">
        <v>18.988857269287099</v>
      </c>
      <c r="AT28" s="119">
        <v>16.746654510498001</v>
      </c>
    </row>
    <row r="29" spans="1:46" s="119" customFormat="1">
      <c r="A29" t="s">
        <v>109</v>
      </c>
      <c r="B29" s="171" t="s">
        <v>255</v>
      </c>
      <c r="C29" t="s">
        <v>95</v>
      </c>
      <c r="D29" s="106">
        <v>136.0944946289062</v>
      </c>
      <c r="E29" s="106">
        <f t="shared" si="0"/>
        <v>148.90180969238281</v>
      </c>
      <c r="F29" s="106">
        <f t="shared" si="1"/>
        <v>123.3219451904296</v>
      </c>
      <c r="G29">
        <v>37.225452423095703</v>
      </c>
      <c r="H29">
        <v>30.830486297607401</v>
      </c>
      <c r="I29">
        <v>15260</v>
      </c>
      <c r="J29">
        <v>435</v>
      </c>
      <c r="K29">
        <v>14825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4725.7578125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4692.3239538524804</v>
      </c>
      <c r="AM29">
        <v>3052.45346436202</v>
      </c>
      <c r="AN29">
        <v>3075.2422575939399</v>
      </c>
      <c r="AO29"/>
      <c r="AP29"/>
      <c r="AQ29"/>
      <c r="AS29" s="119">
        <v>17.511762619018601</v>
      </c>
      <c r="AT29" s="119">
        <v>15.4166212081909</v>
      </c>
    </row>
    <row r="30" spans="1:46" s="119" customFormat="1">
      <c r="A30" t="s">
        <v>221</v>
      </c>
      <c r="B30" s="171" t="s">
        <v>7</v>
      </c>
      <c r="C30" t="s">
        <v>113</v>
      </c>
      <c r="D30" s="106">
        <v>0</v>
      </c>
      <c r="E30" s="106">
        <f t="shared" si="0"/>
        <v>0.75789934396743597</v>
      </c>
      <c r="F30" s="106">
        <f t="shared" si="1"/>
        <v>0</v>
      </c>
      <c r="G30">
        <v>0.18947483599185899</v>
      </c>
      <c r="H30">
        <v>0</v>
      </c>
      <c r="I30">
        <v>18604</v>
      </c>
      <c r="J30">
        <v>0</v>
      </c>
      <c r="K30">
        <v>18604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4028.78784179688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4912.20182534593</v>
      </c>
      <c r="AM30">
        <v>3253.4417159146701</v>
      </c>
      <c r="AN30">
        <v>3275.2617932704102</v>
      </c>
      <c r="AO30"/>
      <c r="AP30"/>
      <c r="AQ30"/>
      <c r="AS30" s="119">
        <v>16.677858352661101</v>
      </c>
      <c r="AT30" s="119">
        <v>14.4801940917969</v>
      </c>
    </row>
    <row r="31" spans="1:46" s="119" customFormat="1">
      <c r="A31" t="s">
        <v>103</v>
      </c>
      <c r="B31" s="171" t="s">
        <v>7</v>
      </c>
      <c r="C31" t="s">
        <v>95</v>
      </c>
      <c r="D31" s="106">
        <v>0.573258876800538</v>
      </c>
      <c r="E31" s="106">
        <f t="shared" si="0"/>
        <v>1.8363946676254279</v>
      </c>
      <c r="F31" s="106">
        <f t="shared" si="1"/>
        <v>8.6844235658645602E-2</v>
      </c>
      <c r="G31">
        <v>0.45909866690635698</v>
      </c>
      <c r="H31">
        <v>2.1711058914661401E-2</v>
      </c>
      <c r="I31">
        <v>16419</v>
      </c>
      <c r="J31">
        <v>2</v>
      </c>
      <c r="K31">
        <v>16417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4725.7578125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4763.5117902253796</v>
      </c>
      <c r="AM31">
        <v>3110.8921553549999</v>
      </c>
      <c r="AN31">
        <v>3141.87176742879</v>
      </c>
      <c r="AO31"/>
      <c r="AP31"/>
      <c r="AQ31"/>
      <c r="AS31" s="119">
        <v>23.540756225585898</v>
      </c>
      <c r="AT31" s="119">
        <v>20.9869575500488</v>
      </c>
    </row>
    <row r="32" spans="1:46" s="119" customFormat="1">
      <c r="A32" t="s">
        <v>127</v>
      </c>
      <c r="B32" s="171" t="s">
        <v>111</v>
      </c>
      <c r="C32" t="s">
        <v>113</v>
      </c>
      <c r="D32" s="106">
        <v>42.155917358398398</v>
      </c>
      <c r="E32" s="106">
        <f t="shared" si="0"/>
        <v>49.642467498779197</v>
      </c>
      <c r="F32" s="106">
        <f t="shared" si="1"/>
        <v>34.681262969970717</v>
      </c>
      <c r="G32">
        <v>12.410616874694799</v>
      </c>
      <c r="H32">
        <v>8.6703157424926793</v>
      </c>
      <c r="I32">
        <v>13680</v>
      </c>
      <c r="J32">
        <v>122</v>
      </c>
      <c r="K32">
        <v>13558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4028.78784179688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4606.3576116147296</v>
      </c>
      <c r="AM32">
        <v>2999.12118868991</v>
      </c>
      <c r="AN32">
        <v>3030.44370119515</v>
      </c>
      <c r="AO32"/>
      <c r="AP32"/>
      <c r="AQ32"/>
      <c r="AS32" s="119">
        <v>24.3615398406982</v>
      </c>
      <c r="AT32" s="119">
        <v>21.947536468505898</v>
      </c>
    </row>
    <row r="33" spans="1:46" s="119" customFormat="1">
      <c r="A33" t="s">
        <v>110</v>
      </c>
      <c r="B33" s="171" t="s">
        <v>111</v>
      </c>
      <c r="C33" t="s">
        <v>95</v>
      </c>
      <c r="D33" s="106">
        <v>41.350592041015602</v>
      </c>
      <c r="E33" s="106">
        <f t="shared" si="0"/>
        <v>47.886119842529197</v>
      </c>
      <c r="F33" s="106">
        <f t="shared" si="1"/>
        <v>34.824134826660163</v>
      </c>
      <c r="G33">
        <v>11.971529960632299</v>
      </c>
      <c r="H33">
        <v>8.7060337066650408</v>
      </c>
      <c r="I33">
        <v>17603</v>
      </c>
      <c r="J33">
        <v>154</v>
      </c>
      <c r="K33">
        <v>17449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4725.7578125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4506.18320952869</v>
      </c>
      <c r="AM33">
        <v>2900.3967042059999</v>
      </c>
      <c r="AN33">
        <v>2914.71731485288</v>
      </c>
      <c r="AO33"/>
      <c r="AP33"/>
      <c r="AQ33"/>
      <c r="AS33" s="119">
        <v>11.4935255050659</v>
      </c>
      <c r="AT33" s="119">
        <v>9.5852088928222692</v>
      </c>
    </row>
    <row r="34" spans="1:46">
      <c r="A34"/>
      <c r="B34" s="161"/>
      <c r="C34"/>
      <c r="D34" s="106"/>
      <c r="E34" s="106"/>
      <c r="F34" s="106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</row>
    <row r="35" spans="1:46">
      <c r="A35"/>
      <c r="B35" s="161"/>
      <c r="C35"/>
      <c r="D35" s="106"/>
      <c r="E35" s="106"/>
      <c r="F35" s="106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</row>
    <row r="36" spans="1:46">
      <c r="A36"/>
      <c r="B36" s="161"/>
      <c r="C36"/>
      <c r="D36" s="106"/>
      <c r="E36" s="106"/>
      <c r="F36" s="10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</row>
    <row r="37" spans="1:46">
      <c r="A37"/>
      <c r="B37" s="161"/>
      <c r="C37"/>
      <c r="D37" s="106"/>
      <c r="E37" s="106"/>
      <c r="F37" s="106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/>
      <c r="Z37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</row>
    <row r="38" spans="1:46">
      <c r="A38"/>
      <c r="B38" s="161"/>
      <c r="C38"/>
      <c r="D38" s="106"/>
      <c r="E38" s="106"/>
      <c r="F38" s="106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/>
      <c r="Z38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</row>
    <row r="39" spans="1:46">
      <c r="A39"/>
      <c r="B39" s="161"/>
      <c r="C39"/>
      <c r="D39" s="106"/>
      <c r="E39" s="106"/>
      <c r="F39" s="106"/>
      <c r="G39"/>
      <c r="H39"/>
      <c r="I39"/>
      <c r="J39"/>
      <c r="K39"/>
      <c r="L39"/>
      <c r="M39"/>
      <c r="N39"/>
      <c r="O39"/>
      <c r="P39"/>
      <c r="Q39"/>
      <c r="R39"/>
      <c r="S39"/>
      <c r="T39"/>
      <c r="U39"/>
      <c r="V39"/>
      <c r="W39"/>
      <c r="X39"/>
      <c r="Y39"/>
      <c r="Z39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</row>
    <row r="40" spans="1:46">
      <c r="A40"/>
      <c r="B40" s="161"/>
      <c r="C40"/>
      <c r="D40" s="106"/>
      <c r="E40" s="106"/>
      <c r="F40" s="106"/>
      <c r="G40"/>
      <c r="H40"/>
      <c r="I40"/>
      <c r="J40"/>
      <c r="K40"/>
      <c r="L40"/>
      <c r="M40"/>
      <c r="N40"/>
      <c r="O40"/>
      <c r="P40"/>
      <c r="Q40"/>
      <c r="R40"/>
      <c r="S40"/>
      <c r="T40"/>
      <c r="U40"/>
      <c r="V40"/>
      <c r="W40"/>
      <c r="X40"/>
      <c r="Y40"/>
      <c r="Z40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</row>
    <row r="41" spans="1:46">
      <c r="A41"/>
      <c r="B41" s="161"/>
      <c r="C41"/>
      <c r="D41" s="106"/>
      <c r="E41" s="106"/>
      <c r="F41" s="106"/>
      <c r="G41"/>
      <c r="H41"/>
      <c r="I41"/>
      <c r="J41"/>
      <c r="K41"/>
      <c r="L41"/>
      <c r="M41"/>
      <c r="N41"/>
      <c r="O41"/>
      <c r="P41"/>
      <c r="Q41"/>
      <c r="R41"/>
      <c r="S41"/>
      <c r="T41"/>
      <c r="U41"/>
      <c r="V41"/>
      <c r="W41"/>
      <c r="X41"/>
      <c r="Y41"/>
      <c r="Z41"/>
      <c r="AA41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</row>
    <row r="42" spans="1:46">
      <c r="A42"/>
      <c r="B42" s="161"/>
      <c r="C42"/>
      <c r="D42" s="106"/>
      <c r="E42" s="106"/>
      <c r="F42" s="106"/>
      <c r="G42"/>
      <c r="H42"/>
      <c r="I42"/>
      <c r="J42"/>
      <c r="K42"/>
      <c r="L42"/>
      <c r="M42"/>
      <c r="N42"/>
      <c r="O42"/>
      <c r="P42"/>
      <c r="Q42"/>
      <c r="R42"/>
      <c r="S42"/>
      <c r="T42"/>
      <c r="U42"/>
      <c r="V42"/>
      <c r="W42"/>
      <c r="X42"/>
      <c r="Y42"/>
      <c r="Z42"/>
      <c r="AA42"/>
      <c r="AB42"/>
      <c r="AC42"/>
      <c r="AD42"/>
      <c r="AE42"/>
      <c r="AF42"/>
      <c r="AG42"/>
      <c r="AH42"/>
      <c r="AI42"/>
      <c r="AJ42"/>
      <c r="AK42"/>
      <c r="AL42"/>
      <c r="AM42"/>
      <c r="AN42"/>
      <c r="AO42"/>
      <c r="AP42"/>
      <c r="AQ42"/>
    </row>
    <row r="43" spans="1:46">
      <c r="A43"/>
      <c r="B43" s="161"/>
      <c r="C43"/>
      <c r="D43" s="106"/>
      <c r="E43" s="106"/>
      <c r="F43" s="106"/>
      <c r="G43"/>
      <c r="H43"/>
      <c r="I43"/>
      <c r="J43"/>
      <c r="K43"/>
      <c r="L43"/>
      <c r="M43"/>
      <c r="N43"/>
      <c r="O43"/>
      <c r="P43"/>
      <c r="Q43"/>
      <c r="R43"/>
      <c r="S43"/>
      <c r="T43"/>
      <c r="U43"/>
      <c r="V43"/>
      <c r="W43"/>
      <c r="X43"/>
      <c r="Y43"/>
      <c r="Z43"/>
      <c r="AA43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</row>
    <row r="44" spans="1:46">
      <c r="A44"/>
      <c r="B44" s="161"/>
      <c r="C44"/>
      <c r="D44" s="106"/>
      <c r="E44" s="106"/>
      <c r="F44" s="106"/>
      <c r="G44"/>
      <c r="H44"/>
      <c r="I44"/>
      <c r="J44"/>
      <c r="K44"/>
      <c r="L44"/>
      <c r="M44"/>
      <c r="N44"/>
      <c r="O44"/>
      <c r="P44"/>
      <c r="Q44"/>
      <c r="R44"/>
      <c r="S44"/>
      <c r="T44"/>
      <c r="U44"/>
      <c r="V44"/>
      <c r="W44"/>
      <c r="X44"/>
      <c r="Y44"/>
      <c r="Z44"/>
      <c r="AA44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</row>
    <row r="45" spans="1:46">
      <c r="A45"/>
      <c r="B45" s="161"/>
      <c r="C45"/>
      <c r="D45" s="106"/>
      <c r="E45" s="106"/>
      <c r="F45" s="106"/>
      <c r="G45"/>
      <c r="H45"/>
      <c r="I45"/>
      <c r="J45"/>
      <c r="K45"/>
      <c r="L45"/>
      <c r="M45"/>
      <c r="N45"/>
      <c r="O45"/>
      <c r="P45"/>
      <c r="Q45"/>
      <c r="R45"/>
      <c r="S45"/>
      <c r="T45"/>
      <c r="U45"/>
      <c r="V45"/>
      <c r="W45"/>
      <c r="X45"/>
      <c r="Y45"/>
      <c r="Z45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</row>
    <row r="46" spans="1:46">
      <c r="A46"/>
      <c r="B46" s="161"/>
      <c r="C46"/>
      <c r="D46" s="106"/>
      <c r="E46" s="106"/>
      <c r="F46" s="106"/>
      <c r="G46"/>
      <c r="H46"/>
      <c r="I46"/>
      <c r="J46"/>
      <c r="K46"/>
      <c r="L46"/>
      <c r="M46"/>
      <c r="N46"/>
      <c r="O46"/>
      <c r="P46"/>
      <c r="Q46"/>
      <c r="R46"/>
      <c r="S46"/>
      <c r="T46"/>
      <c r="U46"/>
      <c r="V46"/>
      <c r="W46"/>
      <c r="X46"/>
      <c r="Y46"/>
      <c r="Z46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</row>
    <row r="47" spans="1:46">
      <c r="A47"/>
      <c r="B47" s="161"/>
      <c r="C47"/>
      <c r="D47" s="106"/>
      <c r="E47" s="106"/>
      <c r="F47" s="106"/>
      <c r="G47"/>
      <c r="H47"/>
      <c r="I47"/>
      <c r="J47"/>
      <c r="K47"/>
      <c r="L47"/>
      <c r="M47"/>
      <c r="N47"/>
      <c r="O47"/>
      <c r="P47"/>
      <c r="Q47"/>
      <c r="R47"/>
      <c r="S47"/>
      <c r="T47"/>
      <c r="U47"/>
      <c r="V47"/>
      <c r="W47"/>
      <c r="X47"/>
      <c r="Y47"/>
      <c r="Z47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</row>
    <row r="48" spans="1:46">
      <c r="A48"/>
      <c r="B48" s="161"/>
      <c r="C48"/>
      <c r="D48" s="106"/>
      <c r="E48" s="106"/>
      <c r="F48" s="106"/>
      <c r="G48"/>
      <c r="H48"/>
      <c r="I48"/>
      <c r="J48"/>
      <c r="K48"/>
      <c r="L48"/>
      <c r="M48"/>
      <c r="N48"/>
      <c r="O48"/>
      <c r="P48"/>
      <c r="Q48"/>
      <c r="R48"/>
      <c r="S48"/>
      <c r="T48"/>
      <c r="U48"/>
      <c r="V48"/>
      <c r="W48"/>
      <c r="X48"/>
      <c r="Y48"/>
      <c r="Z4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</row>
    <row r="49" spans="1:43">
      <c r="A49"/>
      <c r="B49" s="161"/>
      <c r="C49"/>
      <c r="D49" s="106"/>
      <c r="E49" s="106"/>
      <c r="F49" s="106"/>
      <c r="G49"/>
      <c r="H49"/>
      <c r="I49"/>
      <c r="J49"/>
      <c r="K49"/>
      <c r="L49"/>
      <c r="M49"/>
      <c r="N49"/>
      <c r="O49"/>
      <c r="P49"/>
      <c r="Q49"/>
      <c r="R49"/>
      <c r="S49"/>
      <c r="T49"/>
      <c r="U49"/>
      <c r="V49"/>
      <c r="W49"/>
      <c r="X49"/>
      <c r="Y49"/>
      <c r="Z49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</row>
    <row r="50" spans="1:43">
      <c r="A50"/>
      <c r="B50" s="161"/>
      <c r="C50"/>
      <c r="D50" s="106"/>
      <c r="E50" s="106"/>
      <c r="F50" s="106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</row>
    <row r="51" spans="1:43">
      <c r="A51"/>
      <c r="B51" s="161"/>
      <c r="C51"/>
      <c r="D51" s="106"/>
      <c r="E51" s="106"/>
      <c r="F51" s="106"/>
      <c r="G51"/>
      <c r="H51"/>
      <c r="I51"/>
      <c r="J51"/>
      <c r="K51"/>
      <c r="L51"/>
      <c r="M51"/>
      <c r="N51"/>
      <c r="O51"/>
      <c r="P51"/>
      <c r="Q51"/>
      <c r="R51"/>
      <c r="S51"/>
      <c r="T51"/>
      <c r="U51"/>
      <c r="V51"/>
      <c r="W51"/>
      <c r="X51"/>
      <c r="Y51"/>
      <c r="Z51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</row>
    <row r="52" spans="1:43">
      <c r="A52"/>
      <c r="B52" s="161"/>
      <c r="C52"/>
      <c r="D52" s="106"/>
      <c r="E52" s="106"/>
      <c r="F52" s="106"/>
      <c r="G52"/>
      <c r="H52"/>
      <c r="I52"/>
      <c r="J52"/>
      <c r="K52"/>
      <c r="L52"/>
      <c r="M52"/>
      <c r="N52"/>
      <c r="O52"/>
      <c r="P52"/>
      <c r="Q52"/>
      <c r="R52"/>
      <c r="S52"/>
      <c r="T52"/>
      <c r="U52"/>
      <c r="V52"/>
      <c r="W52"/>
      <c r="X52"/>
      <c r="Y52"/>
      <c r="Z52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</row>
    <row r="53" spans="1:43">
      <c r="A53"/>
      <c r="B53" s="161"/>
      <c r="C53"/>
      <c r="D53" s="106"/>
      <c r="E53" s="106"/>
      <c r="F53" s="106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</row>
    <row r="54" spans="1:43">
      <c r="A54"/>
      <c r="B54" s="161"/>
      <c r="C54"/>
      <c r="D54" s="106"/>
      <c r="E54" s="106"/>
      <c r="F54" s="106"/>
      <c r="G54"/>
      <c r="H54"/>
      <c r="I54"/>
      <c r="J54"/>
      <c r="K54"/>
      <c r="L54"/>
      <c r="M54"/>
      <c r="N54"/>
      <c r="O54"/>
      <c r="P54"/>
      <c r="Q54"/>
      <c r="R54"/>
      <c r="S54"/>
      <c r="T54"/>
      <c r="U54"/>
      <c r="V54"/>
      <c r="W54"/>
      <c r="X54"/>
      <c r="Y54"/>
      <c r="Z54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</row>
    <row r="55" spans="1:43">
      <c r="A55"/>
      <c r="B55" s="161"/>
      <c r="C55"/>
      <c r="D55" s="106"/>
      <c r="E55" s="106"/>
      <c r="F55" s="106"/>
      <c r="G55"/>
      <c r="H55"/>
      <c r="I55"/>
      <c r="J55"/>
      <c r="K55"/>
      <c r="L55"/>
      <c r="M55"/>
      <c r="N55"/>
      <c r="O55"/>
      <c r="P55"/>
      <c r="Q55"/>
      <c r="R55"/>
      <c r="S55"/>
      <c r="T55"/>
      <c r="U55"/>
      <c r="V55"/>
      <c r="W55"/>
      <c r="X55"/>
      <c r="Y55"/>
      <c r="Z55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</row>
    <row r="56" spans="1:43">
      <c r="A56"/>
      <c r="B56" s="161"/>
      <c r="C56"/>
      <c r="D56" s="106"/>
      <c r="E56" s="106"/>
      <c r="F56" s="106"/>
      <c r="G56"/>
      <c r="H56"/>
      <c r="I56"/>
      <c r="J56"/>
      <c r="K56"/>
      <c r="L56"/>
      <c r="M56"/>
      <c r="N56"/>
      <c r="O56"/>
      <c r="P56"/>
      <c r="Q56"/>
      <c r="R56"/>
      <c r="S56"/>
      <c r="T56"/>
      <c r="U56"/>
      <c r="V56"/>
      <c r="W56"/>
      <c r="X56"/>
      <c r="Y56"/>
      <c r="Z56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</row>
    <row r="57" spans="1:43">
      <c r="A57"/>
      <c r="B57" s="161"/>
      <c r="C57"/>
      <c r="D57" s="106"/>
      <c r="E57" s="106"/>
      <c r="F57" s="106"/>
      <c r="G57"/>
      <c r="H57"/>
      <c r="I57"/>
      <c r="J57"/>
      <c r="K57"/>
      <c r="L57"/>
      <c r="M57"/>
      <c r="N57"/>
      <c r="O57"/>
      <c r="P57"/>
      <c r="Q57"/>
      <c r="R57"/>
      <c r="S57"/>
      <c r="T57"/>
      <c r="U57"/>
      <c r="V57"/>
      <c r="W57"/>
      <c r="X57"/>
      <c r="Y57"/>
      <c r="Z57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</row>
    <row r="58" spans="1:43">
      <c r="A58"/>
      <c r="B58" s="161"/>
      <c r="C58"/>
      <c r="D58" s="106"/>
      <c r="E58" s="106"/>
      <c r="F58" s="106"/>
      <c r="G58"/>
      <c r="H58"/>
      <c r="I58"/>
      <c r="J58"/>
      <c r="K58"/>
      <c r="L58"/>
      <c r="M58"/>
      <c r="N58"/>
      <c r="O58"/>
      <c r="P58"/>
      <c r="Q58"/>
      <c r="R58"/>
      <c r="S58"/>
      <c r="T58"/>
      <c r="U58"/>
      <c r="V58"/>
      <c r="W58"/>
      <c r="X58"/>
      <c r="Y58"/>
      <c r="Z58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</row>
    <row r="59" spans="1:43">
      <c r="A59"/>
      <c r="B59" s="161"/>
      <c r="C59"/>
      <c r="D59" s="106"/>
      <c r="E59" s="106"/>
      <c r="F59" s="106"/>
      <c r="G59"/>
      <c r="H59"/>
      <c r="I59"/>
      <c r="J59"/>
      <c r="K59"/>
      <c r="L59"/>
      <c r="M59"/>
      <c r="N59"/>
      <c r="O59"/>
      <c r="P59"/>
      <c r="Q59"/>
      <c r="R59"/>
      <c r="S59"/>
      <c r="T59"/>
      <c r="U59"/>
      <c r="V59"/>
      <c r="W59"/>
      <c r="X59"/>
      <c r="Y59"/>
      <c r="Z59"/>
      <c r="AA59"/>
      <c r="AB59"/>
      <c r="AC59"/>
      <c r="AD59"/>
      <c r="AE59"/>
      <c r="AF59"/>
      <c r="AG59"/>
      <c r="AH59"/>
      <c r="AI59"/>
      <c r="AJ59"/>
      <c r="AK59"/>
      <c r="AL59"/>
      <c r="AM59"/>
      <c r="AN59"/>
      <c r="AO59"/>
      <c r="AP59"/>
      <c r="AQ59"/>
    </row>
    <row r="60" spans="1:43">
      <c r="A60"/>
      <c r="B60" s="161"/>
      <c r="C60"/>
      <c r="D60" s="106"/>
      <c r="E60" s="106"/>
      <c r="F60" s="106"/>
      <c r="G60"/>
      <c r="H60"/>
      <c r="I60"/>
      <c r="J60"/>
      <c r="K60"/>
      <c r="L60"/>
      <c r="M60"/>
      <c r="N60"/>
      <c r="O60"/>
      <c r="P60"/>
      <c r="Q60"/>
      <c r="R60"/>
      <c r="S60"/>
      <c r="T60"/>
      <c r="U60"/>
      <c r="V60"/>
      <c r="W60"/>
      <c r="X60"/>
      <c r="Y60"/>
      <c r="Z60"/>
      <c r="AA60"/>
      <c r="AB60"/>
      <c r="AC60"/>
      <c r="AD60"/>
      <c r="AE60"/>
      <c r="AF60"/>
      <c r="AG60"/>
      <c r="AH60"/>
      <c r="AI60"/>
      <c r="AJ60"/>
      <c r="AK60"/>
      <c r="AL60"/>
      <c r="AM60"/>
      <c r="AN60"/>
      <c r="AO60"/>
      <c r="AP60"/>
      <c r="AQ60"/>
    </row>
    <row r="61" spans="1:43">
      <c r="A61"/>
      <c r="B61" s="161"/>
      <c r="C61"/>
      <c r="D61" s="106"/>
      <c r="E61" s="106"/>
      <c r="F61" s="106"/>
      <c r="G61"/>
      <c r="H61"/>
      <c r="I61"/>
      <c r="J61"/>
      <c r="K61"/>
      <c r="L61"/>
      <c r="M61"/>
      <c r="N61"/>
      <c r="O61"/>
      <c r="P61"/>
      <c r="Q61"/>
      <c r="R61"/>
      <c r="S61"/>
      <c r="T61"/>
      <c r="U61"/>
      <c r="V61"/>
      <c r="W61"/>
      <c r="X61"/>
      <c r="Y61"/>
      <c r="Z61"/>
      <c r="AA61"/>
      <c r="AB61"/>
      <c r="AC61"/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</row>
    <row r="62" spans="1:43">
      <c r="A62"/>
      <c r="B62" s="161"/>
      <c r="C62"/>
      <c r="D62" s="106"/>
      <c r="E62" s="106"/>
      <c r="F62" s="106"/>
      <c r="G62"/>
      <c r="H62"/>
      <c r="I62"/>
      <c r="J62"/>
      <c r="K62"/>
      <c r="L62"/>
      <c r="M62"/>
      <c r="N62"/>
      <c r="O62"/>
      <c r="P62"/>
      <c r="Q62"/>
      <c r="R62"/>
      <c r="S62"/>
      <c r="T62"/>
      <c r="U62"/>
      <c r="V62"/>
      <c r="W62"/>
      <c r="X62"/>
      <c r="Y62"/>
      <c r="Z62"/>
      <c r="AA62"/>
      <c r="AB62"/>
      <c r="AC62"/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</row>
    <row r="63" spans="1:43">
      <c r="A63"/>
      <c r="B63" s="161"/>
      <c r="C63"/>
      <c r="D63" s="106"/>
      <c r="E63" s="106"/>
      <c r="F63" s="106"/>
      <c r="G63"/>
      <c r="H63"/>
      <c r="I63"/>
      <c r="J63"/>
      <c r="K63"/>
      <c r="L63"/>
      <c r="M63"/>
      <c r="N63"/>
      <c r="O63"/>
      <c r="P63"/>
      <c r="Q63"/>
      <c r="R63"/>
      <c r="S63"/>
      <c r="T63"/>
      <c r="U63"/>
      <c r="V63"/>
      <c r="W63"/>
      <c r="X63"/>
      <c r="Y63"/>
      <c r="Z63"/>
      <c r="AA63"/>
      <c r="AB63"/>
      <c r="AC63"/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</row>
    <row r="64" spans="1:43">
      <c r="A64"/>
      <c r="B64" s="161"/>
      <c r="C64"/>
      <c r="D64" s="106"/>
      <c r="E64" s="106"/>
      <c r="F64" s="106"/>
      <c r="G64"/>
      <c r="H64"/>
      <c r="I64"/>
      <c r="J64"/>
      <c r="K64"/>
      <c r="L64"/>
      <c r="M64"/>
      <c r="N64"/>
      <c r="O64"/>
      <c r="P64"/>
      <c r="Q64"/>
      <c r="R64"/>
      <c r="S64"/>
      <c r="T64"/>
      <c r="U64"/>
      <c r="V64"/>
      <c r="W64"/>
      <c r="X64"/>
      <c r="Y64"/>
      <c r="Z64"/>
      <c r="AA64"/>
      <c r="AB64"/>
      <c r="AC64"/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</row>
    <row r="65" spans="1:43">
      <c r="A65"/>
      <c r="B65" s="161"/>
      <c r="C65"/>
      <c r="D65" s="106"/>
      <c r="E65" s="106"/>
      <c r="F65" s="106"/>
      <c r="G65"/>
      <c r="H65"/>
      <c r="I65"/>
      <c r="J65"/>
      <c r="K65"/>
      <c r="L65"/>
      <c r="M65"/>
      <c r="N65"/>
      <c r="O65"/>
      <c r="P65"/>
      <c r="Q65"/>
      <c r="R65"/>
      <c r="S65"/>
      <c r="T65"/>
      <c r="U65"/>
      <c r="V65"/>
      <c r="W65"/>
      <c r="X65"/>
      <c r="Y65"/>
      <c r="Z65"/>
      <c r="AA65"/>
      <c r="AB65"/>
      <c r="AC65"/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</row>
  </sheetData>
  <autoFilter ref="A1:AD1" xr:uid="{4D8FD7B6-1CF6-A34B-9682-D1373F1701C1}">
    <sortState xmlns:xlrd2="http://schemas.microsoft.com/office/spreadsheetml/2017/richdata2" ref="A2:AD33">
      <sortCondition ref="B1:B33"/>
    </sortState>
  </autoFilter>
  <pageMargins left="0.75" right="0.75" top="1" bottom="1" header="0.5" footer="0.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P33"/>
  <sheetViews>
    <sheetView topLeftCell="A20" zoomScale="143" workbookViewId="0">
      <selection activeCell="A2" sqref="A2:D33"/>
    </sheetView>
  </sheetViews>
  <sheetFormatPr defaultColWidth="10.83203125" defaultRowHeight="15.5"/>
  <cols>
    <col min="1" max="1" width="10.83203125" style="38"/>
    <col min="2" max="2" width="10.83203125" style="162"/>
    <col min="3" max="5" width="10.83203125" style="38"/>
    <col min="6" max="8" width="10.83203125" style="160"/>
    <col min="9" max="16384" width="10.83203125" style="38"/>
  </cols>
  <sheetData>
    <row r="1" spans="1:68">
      <c r="A1" s="175" t="s">
        <v>37</v>
      </c>
      <c r="B1" s="176" t="s">
        <v>38</v>
      </c>
      <c r="C1" s="175" t="s">
        <v>39</v>
      </c>
      <c r="D1" s="175" t="s">
        <v>208</v>
      </c>
      <c r="E1" s="175" t="s">
        <v>209</v>
      </c>
      <c r="F1" s="175" t="s">
        <v>210</v>
      </c>
      <c r="G1" s="175" t="s">
        <v>211</v>
      </c>
      <c r="H1" s="175" t="s">
        <v>212</v>
      </c>
      <c r="I1" s="175" t="s">
        <v>213</v>
      </c>
      <c r="J1" s="175" t="s">
        <v>11</v>
      </c>
      <c r="K1" s="175" t="s">
        <v>214</v>
      </c>
      <c r="L1" s="175" t="s">
        <v>215</v>
      </c>
      <c r="M1" s="175" t="s">
        <v>40</v>
      </c>
      <c r="N1" s="175" t="s">
        <v>41</v>
      </c>
      <c r="O1" s="175" t="s">
        <v>42</v>
      </c>
      <c r="P1" s="175" t="s">
        <v>43</v>
      </c>
      <c r="Q1" s="175" t="s">
        <v>44</v>
      </c>
      <c r="R1" s="175" t="s">
        <v>45</v>
      </c>
      <c r="S1" s="175" t="s">
        <v>46</v>
      </c>
      <c r="T1" s="175" t="s">
        <v>47</v>
      </c>
      <c r="U1" s="175" t="s">
        <v>48</v>
      </c>
      <c r="V1" s="175" t="s">
        <v>49</v>
      </c>
      <c r="W1" s="175" t="s">
        <v>50</v>
      </c>
      <c r="X1" s="175" t="s">
        <v>51</v>
      </c>
      <c r="Y1" s="175" t="s">
        <v>52</v>
      </c>
      <c r="Z1" s="175" t="s">
        <v>53</v>
      </c>
      <c r="AA1" s="175" t="s">
        <v>54</v>
      </c>
      <c r="AB1" s="175" t="s">
        <v>55</v>
      </c>
      <c r="AC1" s="175" t="s">
        <v>56</v>
      </c>
      <c r="AD1" s="175" t="s">
        <v>57</v>
      </c>
      <c r="AE1" s="175" t="s">
        <v>58</v>
      </c>
      <c r="AF1" s="175" t="s">
        <v>59</v>
      </c>
      <c r="AG1" s="175" t="s">
        <v>60</v>
      </c>
      <c r="AH1" s="175" t="s">
        <v>61</v>
      </c>
      <c r="AI1" s="175" t="s">
        <v>62</v>
      </c>
      <c r="AJ1" s="175" t="s">
        <v>63</v>
      </c>
      <c r="AK1" s="175" t="s">
        <v>64</v>
      </c>
      <c r="AL1" s="175" t="s">
        <v>65</v>
      </c>
      <c r="AM1" s="175" t="s">
        <v>66</v>
      </c>
      <c r="AN1" s="175" t="s">
        <v>67</v>
      </c>
      <c r="AO1" s="175" t="s">
        <v>68</v>
      </c>
      <c r="AP1" s="175" t="s">
        <v>69</v>
      </c>
      <c r="AQ1" s="175" t="s">
        <v>70</v>
      </c>
      <c r="AR1" s="175" t="s">
        <v>71</v>
      </c>
      <c r="AS1" s="175" t="s">
        <v>72</v>
      </c>
      <c r="AT1" s="175" t="s">
        <v>73</v>
      </c>
      <c r="AU1" s="175" t="s">
        <v>74</v>
      </c>
      <c r="AV1" s="175" t="s">
        <v>75</v>
      </c>
      <c r="AW1" s="175" t="s">
        <v>76</v>
      </c>
      <c r="AX1" s="175" t="s">
        <v>77</v>
      </c>
      <c r="AY1" s="175" t="s">
        <v>78</v>
      </c>
      <c r="AZ1" s="175" t="s">
        <v>79</v>
      </c>
      <c r="BA1" s="175" t="s">
        <v>80</v>
      </c>
      <c r="BB1" s="175" t="s">
        <v>81</v>
      </c>
      <c r="BC1" s="175" t="s">
        <v>82</v>
      </c>
      <c r="BD1" s="175" t="s">
        <v>83</v>
      </c>
      <c r="BE1" s="175" t="s">
        <v>84</v>
      </c>
      <c r="BF1" s="175" t="s">
        <v>85</v>
      </c>
      <c r="BG1" s="175" t="s">
        <v>86</v>
      </c>
      <c r="BH1" s="175" t="s">
        <v>87</v>
      </c>
      <c r="BI1" s="175" t="s">
        <v>88</v>
      </c>
      <c r="BJ1" s="175" t="s">
        <v>89</v>
      </c>
      <c r="BK1" s="175" t="s">
        <v>90</v>
      </c>
      <c r="BL1" s="175" t="s">
        <v>91</v>
      </c>
      <c r="BM1" s="175" t="s">
        <v>92</v>
      </c>
      <c r="BN1" s="175" t="s">
        <v>93</v>
      </c>
      <c r="BO1" s="175" t="s">
        <v>93</v>
      </c>
      <c r="BP1" s="175" t="s">
        <v>93</v>
      </c>
    </row>
    <row r="2" spans="1:68">
      <c r="A2" s="177" t="s">
        <v>142</v>
      </c>
      <c r="B2" s="178" t="s">
        <v>228</v>
      </c>
      <c r="C2" s="177" t="s">
        <v>113</v>
      </c>
      <c r="D2" s="177">
        <f t="shared" ref="D2:D33" si="0">L2/5</f>
        <v>72.1083984375</v>
      </c>
      <c r="E2" s="177">
        <v>18.027099609375</v>
      </c>
      <c r="F2" s="177" t="s">
        <v>216</v>
      </c>
      <c r="G2" s="177" t="s">
        <v>217</v>
      </c>
      <c r="H2" s="177" t="s">
        <v>218</v>
      </c>
      <c r="I2" s="177" t="s">
        <v>218</v>
      </c>
      <c r="J2" s="177" t="s">
        <v>219</v>
      </c>
      <c r="K2" s="177" t="s">
        <v>220</v>
      </c>
      <c r="L2" s="177">
        <v>360.5419921875</v>
      </c>
      <c r="M2" s="177"/>
      <c r="N2" s="177"/>
      <c r="O2" s="177">
        <v>20.310079574585</v>
      </c>
      <c r="P2" s="177">
        <v>15.748542785644499</v>
      </c>
      <c r="Q2" s="177">
        <v>15783</v>
      </c>
      <c r="R2" s="177">
        <v>240</v>
      </c>
      <c r="S2" s="177">
        <v>15543</v>
      </c>
      <c r="T2" s="177">
        <v>0</v>
      </c>
      <c r="U2" s="177">
        <v>0</v>
      </c>
      <c r="V2" s="177">
        <v>0</v>
      </c>
      <c r="W2" s="177">
        <v>0</v>
      </c>
      <c r="X2" s="177"/>
      <c r="Y2" s="177"/>
      <c r="Z2" s="177"/>
      <c r="AA2" s="177"/>
      <c r="AB2" s="177"/>
      <c r="AC2" s="177"/>
      <c r="AD2" s="177"/>
      <c r="AE2" s="177"/>
      <c r="AF2" s="177">
        <v>4028.78784179688</v>
      </c>
      <c r="AG2" s="177"/>
      <c r="AH2" s="177"/>
      <c r="AI2" s="177"/>
      <c r="AJ2" s="177"/>
      <c r="AK2" s="177"/>
      <c r="AL2" s="177"/>
      <c r="AM2" s="177"/>
      <c r="AN2" s="177"/>
      <c r="AO2" s="177"/>
      <c r="AP2" s="177"/>
      <c r="AQ2" s="177"/>
      <c r="AR2" s="177"/>
      <c r="AS2" s="177"/>
      <c r="AT2" s="177">
        <v>4621.4433817545596</v>
      </c>
      <c r="AU2" s="177">
        <v>3035.9558976602998</v>
      </c>
      <c r="AV2" s="177">
        <v>3060.06519222931</v>
      </c>
      <c r="AW2" s="177"/>
      <c r="AX2" s="177"/>
      <c r="AY2" s="177"/>
      <c r="AZ2" s="177"/>
      <c r="BA2" s="177">
        <v>19.191329956054702</v>
      </c>
      <c r="BB2" s="177">
        <v>16.864019393920898</v>
      </c>
      <c r="BC2" s="177"/>
      <c r="BD2" s="177"/>
      <c r="BE2" s="177"/>
      <c r="BF2" s="177"/>
      <c r="BG2" s="177"/>
      <c r="BH2" s="177"/>
      <c r="BI2" s="177"/>
      <c r="BJ2" s="177"/>
      <c r="BK2" s="177"/>
      <c r="BL2" s="177"/>
      <c r="BM2" s="177"/>
      <c r="BN2" s="177"/>
      <c r="BO2" s="177"/>
      <c r="BP2" s="177"/>
    </row>
    <row r="3" spans="1:68">
      <c r="A3" s="177" t="s">
        <v>128</v>
      </c>
      <c r="B3" s="178" t="s">
        <v>228</v>
      </c>
      <c r="C3" s="177" t="s">
        <v>95</v>
      </c>
      <c r="D3" s="177">
        <f t="shared" si="0"/>
        <v>96.288098144531205</v>
      </c>
      <c r="E3" s="177">
        <v>24.072025299072301</v>
      </c>
      <c r="F3" s="177" t="s">
        <v>216</v>
      </c>
      <c r="G3" s="177" t="s">
        <v>217</v>
      </c>
      <c r="H3" s="177" t="s">
        <v>218</v>
      </c>
      <c r="I3" s="177" t="s">
        <v>218</v>
      </c>
      <c r="J3" s="177" t="s">
        <v>219</v>
      </c>
      <c r="K3" s="177" t="s">
        <v>220</v>
      </c>
      <c r="L3" s="177">
        <v>481.44049072265602</v>
      </c>
      <c r="M3" s="177"/>
      <c r="N3" s="177"/>
      <c r="O3" s="177">
        <v>26.607618331909201</v>
      </c>
      <c r="P3" s="177">
        <v>21.541887283325199</v>
      </c>
      <c r="Q3" s="177">
        <v>17133</v>
      </c>
      <c r="R3" s="177">
        <v>347</v>
      </c>
      <c r="S3" s="177">
        <v>16786</v>
      </c>
      <c r="T3" s="177">
        <v>0</v>
      </c>
      <c r="U3" s="177">
        <v>0</v>
      </c>
      <c r="V3" s="177">
        <v>0</v>
      </c>
      <c r="W3" s="177">
        <v>0</v>
      </c>
      <c r="X3" s="177"/>
      <c r="Y3" s="177"/>
      <c r="Z3" s="177"/>
      <c r="AA3" s="177"/>
      <c r="AB3" s="177"/>
      <c r="AC3" s="177"/>
      <c r="AD3" s="177"/>
      <c r="AE3" s="177"/>
      <c r="AF3" s="177">
        <v>4725.7578125</v>
      </c>
      <c r="AG3" s="177"/>
      <c r="AH3" s="177"/>
      <c r="AI3" s="177"/>
      <c r="AJ3" s="177"/>
      <c r="AK3" s="177"/>
      <c r="AL3" s="177"/>
      <c r="AM3" s="177"/>
      <c r="AN3" s="177"/>
      <c r="AO3" s="177"/>
      <c r="AP3" s="177"/>
      <c r="AQ3" s="177"/>
      <c r="AR3" s="177"/>
      <c r="AS3" s="177"/>
      <c r="AT3" s="177">
        <v>5234.2646399945997</v>
      </c>
      <c r="AU3" s="177">
        <v>3945.6653310975098</v>
      </c>
      <c r="AV3" s="177">
        <v>3971.7637353575501</v>
      </c>
      <c r="AW3" s="177"/>
      <c r="AX3" s="177"/>
      <c r="AY3" s="177"/>
      <c r="AZ3" s="177"/>
      <c r="BA3" s="177">
        <v>25.365013122558601</v>
      </c>
      <c r="BB3" s="177">
        <v>22.780458450317401</v>
      </c>
      <c r="BC3" s="177"/>
      <c r="BD3" s="177"/>
      <c r="BE3" s="177"/>
      <c r="BF3" s="177"/>
      <c r="BG3" s="177"/>
      <c r="BH3" s="177"/>
      <c r="BI3" s="177"/>
      <c r="BJ3" s="177"/>
      <c r="BK3" s="177"/>
      <c r="BL3" s="177"/>
      <c r="BM3" s="177"/>
      <c r="BN3" s="177"/>
      <c r="BO3" s="177"/>
      <c r="BP3" s="177"/>
    </row>
    <row r="4" spans="1:68">
      <c r="A4" s="177" t="s">
        <v>143</v>
      </c>
      <c r="B4" s="178" t="s">
        <v>229</v>
      </c>
      <c r="C4" s="177" t="s">
        <v>113</v>
      </c>
      <c r="D4" s="177">
        <f t="shared" si="0"/>
        <v>71.867626953124997</v>
      </c>
      <c r="E4" s="177">
        <v>17.9669075012207</v>
      </c>
      <c r="F4" s="177" t="s">
        <v>216</v>
      </c>
      <c r="G4" s="177" t="s">
        <v>217</v>
      </c>
      <c r="H4" s="177" t="s">
        <v>218</v>
      </c>
      <c r="I4" s="177" t="s">
        <v>218</v>
      </c>
      <c r="J4" s="177" t="s">
        <v>219</v>
      </c>
      <c r="K4" s="177" t="s">
        <v>220</v>
      </c>
      <c r="L4" s="177">
        <v>359.338134765625</v>
      </c>
      <c r="M4" s="177"/>
      <c r="N4" s="177"/>
      <c r="O4" s="177">
        <v>20.132167816162099</v>
      </c>
      <c r="P4" s="177">
        <v>15.8056240081787</v>
      </c>
      <c r="Q4" s="177">
        <v>17485</v>
      </c>
      <c r="R4" s="177">
        <v>265</v>
      </c>
      <c r="S4" s="177">
        <v>17220</v>
      </c>
      <c r="T4" s="177">
        <v>0</v>
      </c>
      <c r="U4" s="177">
        <v>0</v>
      </c>
      <c r="V4" s="177">
        <v>0</v>
      </c>
      <c r="W4" s="177">
        <v>0</v>
      </c>
      <c r="X4" s="177"/>
      <c r="Y4" s="177"/>
      <c r="Z4" s="177"/>
      <c r="AA4" s="177"/>
      <c r="AB4" s="177"/>
      <c r="AC4" s="177"/>
      <c r="AD4" s="177"/>
      <c r="AE4" s="177"/>
      <c r="AF4" s="177">
        <v>4028.78784179688</v>
      </c>
      <c r="AG4" s="177"/>
      <c r="AH4" s="177"/>
      <c r="AI4" s="177"/>
      <c r="AJ4" s="177"/>
      <c r="AK4" s="177"/>
      <c r="AL4" s="177"/>
      <c r="AM4" s="177"/>
      <c r="AN4" s="177"/>
      <c r="AO4" s="177"/>
      <c r="AP4" s="177"/>
      <c r="AQ4" s="177"/>
      <c r="AR4" s="177"/>
      <c r="AS4" s="177"/>
      <c r="AT4" s="177">
        <v>4781.0029112617904</v>
      </c>
      <c r="AU4" s="177">
        <v>3156.6195734642101</v>
      </c>
      <c r="AV4" s="177">
        <v>3181.2384802137899</v>
      </c>
      <c r="AW4" s="177"/>
      <c r="AX4" s="177"/>
      <c r="AY4" s="177"/>
      <c r="AZ4" s="177"/>
      <c r="BA4" s="177">
        <v>19.0711345672607</v>
      </c>
      <c r="BB4" s="177">
        <v>16.863716125488299</v>
      </c>
      <c r="BC4" s="177"/>
      <c r="BD4" s="177"/>
      <c r="BE4" s="177"/>
      <c r="BF4" s="177"/>
      <c r="BG4" s="177"/>
      <c r="BH4" s="177"/>
      <c r="BI4" s="177"/>
      <c r="BJ4" s="177"/>
      <c r="BK4" s="177"/>
      <c r="BL4" s="177"/>
      <c r="BM4" s="177"/>
      <c r="BN4" s="177"/>
      <c r="BO4" s="177"/>
      <c r="BP4" s="177"/>
    </row>
    <row r="5" spans="1:68">
      <c r="A5" s="177" t="s">
        <v>129</v>
      </c>
      <c r="B5" s="178" t="s">
        <v>229</v>
      </c>
      <c r="C5" s="177" t="s">
        <v>95</v>
      </c>
      <c r="D5" s="177">
        <f t="shared" si="0"/>
        <v>90.334082031250006</v>
      </c>
      <c r="E5" s="177">
        <v>22.583520889282202</v>
      </c>
      <c r="F5" s="177" t="s">
        <v>216</v>
      </c>
      <c r="G5" s="177" t="s">
        <v>217</v>
      </c>
      <c r="H5" s="177" t="s">
        <v>218</v>
      </c>
      <c r="I5" s="177" t="s">
        <v>218</v>
      </c>
      <c r="J5" s="177" t="s">
        <v>219</v>
      </c>
      <c r="K5" s="177" t="s">
        <v>220</v>
      </c>
      <c r="L5" s="177">
        <v>451.67041015625</v>
      </c>
      <c r="M5" s="177"/>
      <c r="N5" s="177"/>
      <c r="O5" s="177">
        <v>25.008054733276399</v>
      </c>
      <c r="P5" s="177">
        <v>20.1639709472656</v>
      </c>
      <c r="Q5" s="177">
        <v>17567</v>
      </c>
      <c r="R5" s="177">
        <v>334</v>
      </c>
      <c r="S5" s="177">
        <v>17233</v>
      </c>
      <c r="T5" s="177">
        <v>0</v>
      </c>
      <c r="U5" s="177">
        <v>0</v>
      </c>
      <c r="V5" s="177">
        <v>0</v>
      </c>
      <c r="W5" s="177">
        <v>0</v>
      </c>
      <c r="X5" s="177"/>
      <c r="Y5" s="177"/>
      <c r="Z5" s="177"/>
      <c r="AA5" s="177"/>
      <c r="AB5" s="177"/>
      <c r="AC5" s="177"/>
      <c r="AD5" s="177"/>
      <c r="AE5" s="177"/>
      <c r="AF5" s="177">
        <v>4725.7578125</v>
      </c>
      <c r="AG5" s="177"/>
      <c r="AH5" s="177"/>
      <c r="AI5" s="177"/>
      <c r="AJ5" s="177"/>
      <c r="AK5" s="177"/>
      <c r="AL5" s="177"/>
      <c r="AM5" s="177"/>
      <c r="AN5" s="177"/>
      <c r="AO5" s="177"/>
      <c r="AP5" s="177"/>
      <c r="AQ5" s="177"/>
      <c r="AR5" s="177"/>
      <c r="AS5" s="177"/>
      <c r="AT5" s="177">
        <v>5181.7422854486304</v>
      </c>
      <c r="AU5" s="177">
        <v>3887.2366688990101</v>
      </c>
      <c r="AV5" s="177">
        <v>3911.849003158</v>
      </c>
      <c r="AW5" s="177"/>
      <c r="AX5" s="177"/>
      <c r="AY5" s="177"/>
      <c r="AZ5" s="177"/>
      <c r="BA5" s="177">
        <v>23.819902420043899</v>
      </c>
      <c r="BB5" s="177">
        <v>21.348432540893601</v>
      </c>
      <c r="BC5" s="177"/>
      <c r="BD5" s="177"/>
      <c r="BE5" s="177"/>
      <c r="BF5" s="177"/>
      <c r="BG5" s="177"/>
      <c r="BH5" s="177"/>
      <c r="BI5" s="177"/>
      <c r="BJ5" s="177"/>
      <c r="BK5" s="177"/>
      <c r="BL5" s="177"/>
      <c r="BM5" s="177"/>
      <c r="BN5" s="177"/>
      <c r="BO5" s="177"/>
      <c r="BP5" s="177"/>
    </row>
    <row r="6" spans="1:68">
      <c r="A6" s="177" t="s">
        <v>144</v>
      </c>
      <c r="B6" s="178" t="s">
        <v>230</v>
      </c>
      <c r="C6" s="177" t="s">
        <v>113</v>
      </c>
      <c r="D6" s="177">
        <f t="shared" si="0"/>
        <v>97.982366943359395</v>
      </c>
      <c r="E6" s="177">
        <v>24.495592117309599</v>
      </c>
      <c r="F6" s="177" t="s">
        <v>216</v>
      </c>
      <c r="G6" s="177" t="s">
        <v>217</v>
      </c>
      <c r="H6" s="177" t="s">
        <v>218</v>
      </c>
      <c r="I6" s="177" t="s">
        <v>218</v>
      </c>
      <c r="J6" s="177" t="s">
        <v>219</v>
      </c>
      <c r="K6" s="177" t="s">
        <v>220</v>
      </c>
      <c r="L6" s="177">
        <v>489.91183471679699</v>
      </c>
      <c r="M6" s="177"/>
      <c r="N6" s="177"/>
      <c r="O6" s="177">
        <v>27.1100158691406</v>
      </c>
      <c r="P6" s="177">
        <v>21.886962890625</v>
      </c>
      <c r="Q6" s="177">
        <v>16403</v>
      </c>
      <c r="R6" s="177">
        <v>338</v>
      </c>
      <c r="S6" s="177">
        <v>16065</v>
      </c>
      <c r="T6" s="177">
        <v>0</v>
      </c>
      <c r="U6" s="177">
        <v>0</v>
      </c>
      <c r="V6" s="177">
        <v>0</v>
      </c>
      <c r="W6" s="177">
        <v>0</v>
      </c>
      <c r="X6" s="177"/>
      <c r="Y6" s="177"/>
      <c r="Z6" s="177"/>
      <c r="AA6" s="177"/>
      <c r="AB6" s="177"/>
      <c r="AC6" s="177"/>
      <c r="AD6" s="177"/>
      <c r="AE6" s="177"/>
      <c r="AF6" s="177">
        <v>4028.78784179688</v>
      </c>
      <c r="AG6" s="177"/>
      <c r="AH6" s="177"/>
      <c r="AI6" s="177"/>
      <c r="AJ6" s="177"/>
      <c r="AK6" s="177"/>
      <c r="AL6" s="177"/>
      <c r="AM6" s="177"/>
      <c r="AN6" s="177"/>
      <c r="AO6" s="177"/>
      <c r="AP6" s="177"/>
      <c r="AQ6" s="177"/>
      <c r="AR6" s="177"/>
      <c r="AS6" s="177"/>
      <c r="AT6" s="177">
        <v>4688.7533840202004</v>
      </c>
      <c r="AU6" s="177">
        <v>3069.2377256306199</v>
      </c>
      <c r="AV6" s="177">
        <v>3102.6094437636202</v>
      </c>
      <c r="AW6" s="177"/>
      <c r="AX6" s="177"/>
      <c r="AY6" s="177"/>
      <c r="AZ6" s="177"/>
      <c r="BA6" s="177">
        <v>25.8287544250488</v>
      </c>
      <c r="BB6" s="177">
        <v>23.163936614990199</v>
      </c>
      <c r="BC6" s="177"/>
      <c r="BD6" s="177"/>
      <c r="BE6" s="177"/>
      <c r="BF6" s="177"/>
      <c r="BG6" s="177"/>
      <c r="BH6" s="177"/>
      <c r="BI6" s="177"/>
      <c r="BJ6" s="177"/>
      <c r="BK6" s="177"/>
      <c r="BL6" s="177"/>
      <c r="BM6" s="177"/>
      <c r="BN6" s="177"/>
      <c r="BO6" s="177"/>
      <c r="BP6" s="177"/>
    </row>
    <row r="7" spans="1:68">
      <c r="A7" s="177" t="s">
        <v>130</v>
      </c>
      <c r="B7" s="178" t="s">
        <v>230</v>
      </c>
      <c r="C7" s="177" t="s">
        <v>95</v>
      </c>
      <c r="D7" s="177">
        <f t="shared" si="0"/>
        <v>138.005859375</v>
      </c>
      <c r="E7" s="177">
        <v>34.50146484375</v>
      </c>
      <c r="F7" s="177" t="s">
        <v>216</v>
      </c>
      <c r="G7" s="177" t="s">
        <v>217</v>
      </c>
      <c r="H7" s="177" t="s">
        <v>218</v>
      </c>
      <c r="I7" s="177" t="s">
        <v>218</v>
      </c>
      <c r="J7" s="177" t="s">
        <v>219</v>
      </c>
      <c r="K7" s="177" t="s">
        <v>220</v>
      </c>
      <c r="L7" s="177">
        <v>690.029296875</v>
      </c>
      <c r="M7" s="177"/>
      <c r="N7" s="177"/>
      <c r="O7" s="177">
        <v>37.523609161377003</v>
      </c>
      <c r="P7" s="177">
        <v>31.487064361572301</v>
      </c>
      <c r="Q7" s="177">
        <v>17370</v>
      </c>
      <c r="R7" s="177">
        <v>502</v>
      </c>
      <c r="S7" s="177">
        <v>16868</v>
      </c>
      <c r="T7" s="177">
        <v>0</v>
      </c>
      <c r="U7" s="177">
        <v>0</v>
      </c>
      <c r="V7" s="177">
        <v>0</v>
      </c>
      <c r="W7" s="177">
        <v>0</v>
      </c>
      <c r="X7" s="177"/>
      <c r="Y7" s="177"/>
      <c r="Z7" s="177"/>
      <c r="AA7" s="177"/>
      <c r="AB7" s="177"/>
      <c r="AC7" s="177"/>
      <c r="AD7" s="177"/>
      <c r="AE7" s="177"/>
      <c r="AF7" s="177">
        <v>4725.7578125</v>
      </c>
      <c r="AG7" s="177"/>
      <c r="AH7" s="177"/>
      <c r="AI7" s="177"/>
      <c r="AJ7" s="177"/>
      <c r="AK7" s="177"/>
      <c r="AL7" s="177"/>
      <c r="AM7" s="177"/>
      <c r="AN7" s="177"/>
      <c r="AO7" s="177"/>
      <c r="AP7" s="177"/>
      <c r="AQ7" s="177"/>
      <c r="AR7" s="177"/>
      <c r="AS7" s="177"/>
      <c r="AT7" s="177">
        <v>5195.46112619833</v>
      </c>
      <c r="AU7" s="177">
        <v>3904.6754296139702</v>
      </c>
      <c r="AV7" s="177">
        <v>3941.9796564237299</v>
      </c>
      <c r="AW7" s="177"/>
      <c r="AX7" s="177"/>
      <c r="AY7" s="177"/>
      <c r="AZ7" s="177"/>
      <c r="BA7" s="177">
        <v>36.042404174804702</v>
      </c>
      <c r="BB7" s="177">
        <v>32.962539672851598</v>
      </c>
      <c r="BC7" s="177"/>
      <c r="BD7" s="177"/>
      <c r="BE7" s="177"/>
      <c r="BF7" s="177"/>
      <c r="BG7" s="177"/>
      <c r="BH7" s="177"/>
      <c r="BI7" s="177"/>
      <c r="BJ7" s="177"/>
      <c r="BK7" s="177"/>
      <c r="BL7" s="177"/>
      <c r="BM7" s="177"/>
      <c r="BN7" s="177"/>
      <c r="BO7" s="177"/>
      <c r="BP7" s="177"/>
    </row>
    <row r="8" spans="1:68">
      <c r="A8" s="177" t="s">
        <v>145</v>
      </c>
      <c r="B8" s="178" t="s">
        <v>231</v>
      </c>
      <c r="C8" s="177" t="s">
        <v>113</v>
      </c>
      <c r="D8" s="177">
        <f t="shared" si="0"/>
        <v>101.1111328125</v>
      </c>
      <c r="E8" s="177">
        <v>25.277782440185501</v>
      </c>
      <c r="F8" s="177" t="s">
        <v>216</v>
      </c>
      <c r="G8" s="177" t="s">
        <v>217</v>
      </c>
      <c r="H8" s="177" t="s">
        <v>218</v>
      </c>
      <c r="I8" s="177" t="s">
        <v>218</v>
      </c>
      <c r="J8" s="177" t="s">
        <v>219</v>
      </c>
      <c r="K8" s="177" t="s">
        <v>220</v>
      </c>
      <c r="L8" s="177">
        <v>505.5556640625</v>
      </c>
      <c r="M8" s="177"/>
      <c r="N8" s="177"/>
      <c r="O8" s="177">
        <v>27.8633518218994</v>
      </c>
      <c r="P8" s="177">
        <v>22.697877883911101</v>
      </c>
      <c r="Q8" s="177">
        <v>17312</v>
      </c>
      <c r="R8" s="177">
        <v>368</v>
      </c>
      <c r="S8" s="177">
        <v>16944</v>
      </c>
      <c r="T8" s="177">
        <v>0</v>
      </c>
      <c r="U8" s="177">
        <v>0</v>
      </c>
      <c r="V8" s="177">
        <v>0</v>
      </c>
      <c r="W8" s="177">
        <v>0</v>
      </c>
      <c r="X8" s="177"/>
      <c r="Y8" s="177"/>
      <c r="Z8" s="177"/>
      <c r="AA8" s="177"/>
      <c r="AB8" s="177"/>
      <c r="AC8" s="177"/>
      <c r="AD8" s="177"/>
      <c r="AE8" s="177"/>
      <c r="AF8" s="177">
        <v>4028.78784179688</v>
      </c>
      <c r="AG8" s="177"/>
      <c r="AH8" s="177"/>
      <c r="AI8" s="177"/>
      <c r="AJ8" s="177"/>
      <c r="AK8" s="177"/>
      <c r="AL8" s="177"/>
      <c r="AM8" s="177"/>
      <c r="AN8" s="177"/>
      <c r="AO8" s="177"/>
      <c r="AP8" s="177"/>
      <c r="AQ8" s="177"/>
      <c r="AR8" s="177"/>
      <c r="AS8" s="177"/>
      <c r="AT8" s="177">
        <v>4673.2341905676803</v>
      </c>
      <c r="AU8" s="177">
        <v>3069.1099713030999</v>
      </c>
      <c r="AV8" s="177">
        <v>3103.2087301229599</v>
      </c>
      <c r="AW8" s="177"/>
      <c r="AX8" s="177"/>
      <c r="AY8" s="177"/>
      <c r="AZ8" s="177"/>
      <c r="BA8" s="177">
        <v>26.596240997314499</v>
      </c>
      <c r="BB8" s="177">
        <v>23.960798263549801</v>
      </c>
      <c r="BC8" s="177"/>
      <c r="BD8" s="177"/>
      <c r="BE8" s="177"/>
      <c r="BF8" s="177"/>
      <c r="BG8" s="177"/>
      <c r="BH8" s="177"/>
      <c r="BI8" s="177"/>
      <c r="BJ8" s="177"/>
      <c r="BK8" s="177"/>
      <c r="BL8" s="177"/>
      <c r="BM8" s="177"/>
      <c r="BN8" s="177"/>
      <c r="BO8" s="177"/>
      <c r="BP8" s="177"/>
    </row>
    <row r="9" spans="1:68">
      <c r="A9" s="177" t="s">
        <v>131</v>
      </c>
      <c r="B9" s="178" t="s">
        <v>231</v>
      </c>
      <c r="C9" s="177" t="s">
        <v>95</v>
      </c>
      <c r="D9" s="177">
        <f t="shared" si="0"/>
        <v>124.21502685546879</v>
      </c>
      <c r="E9" s="177">
        <v>31.053756713867202</v>
      </c>
      <c r="F9" s="177" t="s">
        <v>216</v>
      </c>
      <c r="G9" s="177" t="s">
        <v>217</v>
      </c>
      <c r="H9" s="177" t="s">
        <v>218</v>
      </c>
      <c r="I9" s="177" t="s">
        <v>218</v>
      </c>
      <c r="J9" s="177" t="s">
        <v>219</v>
      </c>
      <c r="K9" s="177" t="s">
        <v>220</v>
      </c>
      <c r="L9" s="177">
        <v>621.07513427734398</v>
      </c>
      <c r="M9" s="177"/>
      <c r="N9" s="177"/>
      <c r="O9" s="177">
        <v>33.920192718505902</v>
      </c>
      <c r="P9" s="177">
        <v>28.1942844390869</v>
      </c>
      <c r="Q9" s="177">
        <v>17351</v>
      </c>
      <c r="R9" s="177">
        <v>452</v>
      </c>
      <c r="S9" s="177">
        <v>16899</v>
      </c>
      <c r="T9" s="177">
        <v>0</v>
      </c>
      <c r="U9" s="177">
        <v>0</v>
      </c>
      <c r="V9" s="177">
        <v>0</v>
      </c>
      <c r="W9" s="177">
        <v>0</v>
      </c>
      <c r="X9" s="177"/>
      <c r="Y9" s="177"/>
      <c r="Z9" s="177"/>
      <c r="AA9" s="177"/>
      <c r="AB9" s="177"/>
      <c r="AC9" s="177"/>
      <c r="AD9" s="177"/>
      <c r="AE9" s="177"/>
      <c r="AF9" s="177">
        <v>4725.7578125</v>
      </c>
      <c r="AG9" s="177"/>
      <c r="AH9" s="177"/>
      <c r="AI9" s="177"/>
      <c r="AJ9" s="177"/>
      <c r="AK9" s="177"/>
      <c r="AL9" s="177"/>
      <c r="AM9" s="177"/>
      <c r="AN9" s="177"/>
      <c r="AO9" s="177"/>
      <c r="AP9" s="177"/>
      <c r="AQ9" s="177"/>
      <c r="AR9" s="177"/>
      <c r="AS9" s="177"/>
      <c r="AT9" s="177">
        <v>5156.00232257674</v>
      </c>
      <c r="AU9" s="177">
        <v>3881.2101225710499</v>
      </c>
      <c r="AV9" s="177">
        <v>3914.4189332679898</v>
      </c>
      <c r="AW9" s="177"/>
      <c r="AX9" s="177"/>
      <c r="AY9" s="177"/>
      <c r="AZ9" s="177"/>
      <c r="BA9" s="177">
        <v>32.515354156494098</v>
      </c>
      <c r="BB9" s="177">
        <v>29.59397315979</v>
      </c>
      <c r="BC9" s="177"/>
      <c r="BD9" s="177"/>
      <c r="BE9" s="177"/>
      <c r="BF9" s="177"/>
      <c r="BG9" s="177"/>
      <c r="BH9" s="177"/>
      <c r="BI9" s="177"/>
      <c r="BJ9" s="177"/>
      <c r="BK9" s="177"/>
      <c r="BL9" s="177"/>
      <c r="BM9" s="177"/>
      <c r="BN9" s="177"/>
      <c r="BO9" s="177"/>
      <c r="BP9" s="177"/>
    </row>
    <row r="10" spans="1:68">
      <c r="A10" s="177" t="s">
        <v>146</v>
      </c>
      <c r="B10" s="178" t="s">
        <v>232</v>
      </c>
      <c r="C10" s="177" t="s">
        <v>113</v>
      </c>
      <c r="D10" s="177">
        <f t="shared" si="0"/>
        <v>76.193835449218795</v>
      </c>
      <c r="E10" s="177">
        <v>19.048458099365199</v>
      </c>
      <c r="F10" s="177" t="s">
        <v>216</v>
      </c>
      <c r="G10" s="177" t="s">
        <v>217</v>
      </c>
      <c r="H10" s="177" t="s">
        <v>218</v>
      </c>
      <c r="I10" s="177" t="s">
        <v>218</v>
      </c>
      <c r="J10" s="177" t="s">
        <v>219</v>
      </c>
      <c r="K10" s="177" t="s">
        <v>220</v>
      </c>
      <c r="L10" s="177">
        <v>380.96917724609398</v>
      </c>
      <c r="M10" s="177"/>
      <c r="N10" s="177"/>
      <c r="O10" s="177">
        <v>21.205995559692401</v>
      </c>
      <c r="P10" s="177">
        <v>16.894870758056602</v>
      </c>
      <c r="Q10" s="177">
        <v>18679</v>
      </c>
      <c r="R10" s="177">
        <v>300</v>
      </c>
      <c r="S10" s="177">
        <v>18379</v>
      </c>
      <c r="T10" s="177">
        <v>0</v>
      </c>
      <c r="U10" s="177">
        <v>0</v>
      </c>
      <c r="V10" s="177">
        <v>0</v>
      </c>
      <c r="W10" s="177">
        <v>0</v>
      </c>
      <c r="X10" s="177"/>
      <c r="Y10" s="177"/>
      <c r="Z10" s="177"/>
      <c r="AA10" s="177"/>
      <c r="AB10" s="177"/>
      <c r="AC10" s="177"/>
      <c r="AD10" s="177"/>
      <c r="AE10" s="177"/>
      <c r="AF10" s="177">
        <v>4028.78784179688</v>
      </c>
      <c r="AG10" s="177"/>
      <c r="AH10" s="177"/>
      <c r="AI10" s="177"/>
      <c r="AJ10" s="177"/>
      <c r="AK10" s="177"/>
      <c r="AL10" s="177"/>
      <c r="AM10" s="177"/>
      <c r="AN10" s="177"/>
      <c r="AO10" s="177"/>
      <c r="AP10" s="177"/>
      <c r="AQ10" s="177"/>
      <c r="AR10" s="177"/>
      <c r="AS10" s="177"/>
      <c r="AT10" s="177">
        <v>4664.0255305989604</v>
      </c>
      <c r="AU10" s="177">
        <v>3052.8665019960599</v>
      </c>
      <c r="AV10" s="177">
        <v>3078.7430322482601</v>
      </c>
      <c r="AW10" s="177"/>
      <c r="AX10" s="177"/>
      <c r="AY10" s="177"/>
      <c r="AZ10" s="177"/>
      <c r="BA10" s="177">
        <v>20.148746490478501</v>
      </c>
      <c r="BB10" s="177">
        <v>17.949197769165</v>
      </c>
      <c r="BC10" s="177"/>
      <c r="BD10" s="177"/>
      <c r="BE10" s="177"/>
      <c r="BF10" s="177"/>
      <c r="BG10" s="177"/>
      <c r="BH10" s="177"/>
      <c r="BI10" s="177"/>
      <c r="BJ10" s="177"/>
      <c r="BK10" s="177"/>
      <c r="BL10" s="177"/>
      <c r="BM10" s="177"/>
      <c r="BN10" s="177"/>
      <c r="BO10" s="177"/>
      <c r="BP10" s="177"/>
    </row>
    <row r="11" spans="1:68">
      <c r="A11" s="177" t="s">
        <v>132</v>
      </c>
      <c r="B11" s="178" t="s">
        <v>232</v>
      </c>
      <c r="C11" s="177" t="s">
        <v>95</v>
      </c>
      <c r="D11" s="177">
        <f t="shared" si="0"/>
        <v>88.078179931640605</v>
      </c>
      <c r="E11" s="177">
        <v>22.019544601440401</v>
      </c>
      <c r="F11" s="177" t="s">
        <v>216</v>
      </c>
      <c r="G11" s="177" t="s">
        <v>217</v>
      </c>
      <c r="H11" s="177" t="s">
        <v>218</v>
      </c>
      <c r="I11" s="177" t="s">
        <v>218</v>
      </c>
      <c r="J11" s="177" t="s">
        <v>219</v>
      </c>
      <c r="K11" s="177" t="s">
        <v>220</v>
      </c>
      <c r="L11" s="177">
        <v>440.39089965820301</v>
      </c>
      <c r="M11" s="177"/>
      <c r="N11" s="177"/>
      <c r="O11" s="177">
        <v>24.352220535278299</v>
      </c>
      <c r="P11" s="177">
        <v>19.691486358642599</v>
      </c>
      <c r="Q11" s="177">
        <v>18498</v>
      </c>
      <c r="R11" s="177">
        <v>343</v>
      </c>
      <c r="S11" s="177">
        <v>18155</v>
      </c>
      <c r="T11" s="177">
        <v>0</v>
      </c>
      <c r="U11" s="177">
        <v>0</v>
      </c>
      <c r="V11" s="177">
        <v>0</v>
      </c>
      <c r="W11" s="177">
        <v>0</v>
      </c>
      <c r="X11" s="177"/>
      <c r="Y11" s="177"/>
      <c r="Z11" s="177"/>
      <c r="AA11" s="177"/>
      <c r="AB11" s="177"/>
      <c r="AC11" s="177"/>
      <c r="AD11" s="177"/>
      <c r="AE11" s="177"/>
      <c r="AF11" s="177">
        <v>4725.7578125</v>
      </c>
      <c r="AG11" s="177"/>
      <c r="AH11" s="177"/>
      <c r="AI11" s="177"/>
      <c r="AJ11" s="177"/>
      <c r="AK11" s="177"/>
      <c r="AL11" s="177"/>
      <c r="AM11" s="177"/>
      <c r="AN11" s="177"/>
      <c r="AO11" s="177"/>
      <c r="AP11" s="177"/>
      <c r="AQ11" s="177"/>
      <c r="AR11" s="177"/>
      <c r="AS11" s="177"/>
      <c r="AT11" s="177">
        <v>5237.2923096414897</v>
      </c>
      <c r="AU11" s="177">
        <v>3948.4773864998201</v>
      </c>
      <c r="AV11" s="177">
        <v>3972.3752953892999</v>
      </c>
      <c r="AW11" s="177"/>
      <c r="AX11" s="177"/>
      <c r="AY11" s="177"/>
      <c r="AZ11" s="177"/>
      <c r="BA11" s="177">
        <v>23.2091064453125</v>
      </c>
      <c r="BB11" s="177">
        <v>20.831182479858398</v>
      </c>
      <c r="BC11" s="177"/>
      <c r="BD11" s="177"/>
      <c r="BE11" s="177"/>
      <c r="BF11" s="177"/>
      <c r="BG11" s="177"/>
      <c r="BH11" s="177"/>
      <c r="BI11" s="177"/>
      <c r="BJ11" s="177"/>
      <c r="BK11" s="177"/>
      <c r="BL11" s="177"/>
      <c r="BM11" s="177"/>
      <c r="BN11" s="177"/>
      <c r="BO11" s="177"/>
      <c r="BP11" s="177"/>
    </row>
    <row r="12" spans="1:68">
      <c r="A12" s="177" t="s">
        <v>147</v>
      </c>
      <c r="B12" s="178" t="s">
        <v>233</v>
      </c>
      <c r="C12" s="177" t="s">
        <v>113</v>
      </c>
      <c r="D12" s="177">
        <f t="shared" si="0"/>
        <v>75.824578857421798</v>
      </c>
      <c r="E12" s="177">
        <v>18.9561443328857</v>
      </c>
      <c r="F12" s="177" t="s">
        <v>216</v>
      </c>
      <c r="G12" s="177" t="s">
        <v>217</v>
      </c>
      <c r="H12" s="177" t="s">
        <v>218</v>
      </c>
      <c r="I12" s="177" t="s">
        <v>218</v>
      </c>
      <c r="J12" s="177" t="s">
        <v>219</v>
      </c>
      <c r="K12" s="177" t="s">
        <v>220</v>
      </c>
      <c r="L12" s="177">
        <v>379.12289428710898</v>
      </c>
      <c r="M12" s="177"/>
      <c r="N12" s="177"/>
      <c r="O12" s="177">
        <v>21.206983566284201</v>
      </c>
      <c r="P12" s="177">
        <v>16.709600448608398</v>
      </c>
      <c r="Q12" s="177">
        <v>17080</v>
      </c>
      <c r="R12" s="177">
        <v>273</v>
      </c>
      <c r="S12" s="177">
        <v>16807</v>
      </c>
      <c r="T12" s="177">
        <v>0</v>
      </c>
      <c r="U12" s="177">
        <v>0</v>
      </c>
      <c r="V12" s="177">
        <v>0</v>
      </c>
      <c r="W12" s="177">
        <v>0</v>
      </c>
      <c r="X12" s="177"/>
      <c r="Y12" s="177"/>
      <c r="Z12" s="177"/>
      <c r="AA12" s="177"/>
      <c r="AB12" s="177"/>
      <c r="AC12" s="177"/>
      <c r="AD12" s="177"/>
      <c r="AE12" s="177"/>
      <c r="AF12" s="177">
        <v>4028.78784179688</v>
      </c>
      <c r="AG12" s="177"/>
      <c r="AH12" s="177"/>
      <c r="AI12" s="177"/>
      <c r="AJ12" s="177"/>
      <c r="AK12" s="177"/>
      <c r="AL12" s="177"/>
      <c r="AM12" s="177"/>
      <c r="AN12" s="177"/>
      <c r="AO12" s="177"/>
      <c r="AP12" s="177"/>
      <c r="AQ12" s="177"/>
      <c r="AR12" s="177"/>
      <c r="AS12" s="177"/>
      <c r="AT12" s="177">
        <v>4634.5614662030703</v>
      </c>
      <c r="AU12" s="177">
        <v>3031.3866902206901</v>
      </c>
      <c r="AV12" s="177">
        <v>3057.0112050827001</v>
      </c>
      <c r="AW12" s="177"/>
      <c r="AX12" s="177"/>
      <c r="AY12" s="177"/>
      <c r="AZ12" s="177"/>
      <c r="BA12" s="177">
        <v>20.1039943695068</v>
      </c>
      <c r="BB12" s="177">
        <v>17.809412002563501</v>
      </c>
      <c r="BC12" s="177"/>
      <c r="BD12" s="177"/>
      <c r="BE12" s="177"/>
      <c r="BF12" s="177"/>
      <c r="BG12" s="177"/>
      <c r="BH12" s="177"/>
      <c r="BI12" s="177"/>
      <c r="BJ12" s="177"/>
      <c r="BK12" s="177"/>
      <c r="BL12" s="177"/>
      <c r="BM12" s="177"/>
      <c r="BN12" s="177"/>
      <c r="BO12" s="177"/>
      <c r="BP12" s="177"/>
    </row>
    <row r="13" spans="1:68">
      <c r="A13" s="177" t="s">
        <v>133</v>
      </c>
      <c r="B13" s="178" t="s">
        <v>233</v>
      </c>
      <c r="C13" s="177" t="s">
        <v>95</v>
      </c>
      <c r="D13" s="177">
        <f t="shared" si="0"/>
        <v>931.49257812500002</v>
      </c>
      <c r="E13" s="177">
        <v>232.87315368652301</v>
      </c>
      <c r="F13" s="177" t="s">
        <v>216</v>
      </c>
      <c r="G13" s="177" t="s">
        <v>217</v>
      </c>
      <c r="H13" s="177" t="s">
        <v>218</v>
      </c>
      <c r="I13" s="177" t="s">
        <v>218</v>
      </c>
      <c r="J13" s="177" t="s">
        <v>219</v>
      </c>
      <c r="K13" s="177" t="s">
        <v>220</v>
      </c>
      <c r="L13" s="177">
        <v>4657.462890625</v>
      </c>
      <c r="M13" s="177"/>
      <c r="N13" s="177"/>
      <c r="O13" s="177">
        <v>249.99980163574199</v>
      </c>
      <c r="P13" s="177">
        <v>215.992263793945</v>
      </c>
      <c r="Q13" s="177">
        <v>4026</v>
      </c>
      <c r="R13" s="177">
        <v>723</v>
      </c>
      <c r="S13" s="177">
        <v>3303</v>
      </c>
      <c r="T13" s="177">
        <v>0</v>
      </c>
      <c r="U13" s="177">
        <v>0</v>
      </c>
      <c r="V13" s="177">
        <v>0</v>
      </c>
      <c r="W13" s="177">
        <v>0</v>
      </c>
      <c r="X13" s="177"/>
      <c r="Y13" s="177"/>
      <c r="Z13" s="177"/>
      <c r="AA13" s="177"/>
      <c r="AB13" s="177"/>
      <c r="AC13" s="177"/>
      <c r="AD13" s="177"/>
      <c r="AE13" s="177"/>
      <c r="AF13" s="177">
        <v>3180.30346679688</v>
      </c>
      <c r="AG13" s="177"/>
      <c r="AH13" s="177"/>
      <c r="AI13" s="177"/>
      <c r="AJ13" s="177"/>
      <c r="AK13" s="177"/>
      <c r="AL13" s="177"/>
      <c r="AM13" s="177"/>
      <c r="AN13" s="177"/>
      <c r="AO13" s="177"/>
      <c r="AP13" s="177"/>
      <c r="AQ13" s="177"/>
      <c r="AR13" s="177"/>
      <c r="AS13" s="177"/>
      <c r="AT13" s="177">
        <v>3903.99659351228</v>
      </c>
      <c r="AU13" s="177">
        <v>2764.3023673694802</v>
      </c>
      <c r="AV13" s="177">
        <v>2968.9717477721701</v>
      </c>
      <c r="AW13" s="177"/>
      <c r="AX13" s="177"/>
      <c r="AY13" s="177"/>
      <c r="AZ13" s="177"/>
      <c r="BA13" s="177">
        <v>241.580078125</v>
      </c>
      <c r="BB13" s="177">
        <v>224.23017883300801</v>
      </c>
      <c r="BC13" s="177"/>
      <c r="BD13" s="177"/>
      <c r="BE13" s="177"/>
      <c r="BF13" s="177"/>
      <c r="BG13" s="177"/>
      <c r="BH13" s="177"/>
      <c r="BI13" s="177"/>
      <c r="BJ13" s="177"/>
      <c r="BK13" s="177"/>
      <c r="BL13" s="177"/>
      <c r="BM13" s="177"/>
      <c r="BN13" s="177"/>
      <c r="BO13" s="177"/>
      <c r="BP13" s="177"/>
    </row>
    <row r="14" spans="1:68">
      <c r="A14" s="177" t="s">
        <v>148</v>
      </c>
      <c r="B14" s="178" t="s">
        <v>234</v>
      </c>
      <c r="C14" s="177" t="s">
        <v>113</v>
      </c>
      <c r="D14" s="177">
        <f t="shared" si="0"/>
        <v>86.080981445312602</v>
      </c>
      <c r="E14" s="177">
        <v>21.5202445983887</v>
      </c>
      <c r="F14" s="177" t="s">
        <v>216</v>
      </c>
      <c r="G14" s="177" t="s">
        <v>217</v>
      </c>
      <c r="H14" s="177" t="s">
        <v>218</v>
      </c>
      <c r="I14" s="177" t="s">
        <v>218</v>
      </c>
      <c r="J14" s="177" t="s">
        <v>219</v>
      </c>
      <c r="K14" s="177" t="s">
        <v>220</v>
      </c>
      <c r="L14" s="177">
        <v>430.40490722656301</v>
      </c>
      <c r="M14" s="177"/>
      <c r="N14" s="177"/>
      <c r="O14" s="177">
        <v>24.030277252197301</v>
      </c>
      <c r="P14" s="177">
        <v>19.015556335449201</v>
      </c>
      <c r="Q14" s="177">
        <v>15613</v>
      </c>
      <c r="R14" s="177">
        <v>283</v>
      </c>
      <c r="S14" s="177">
        <v>15330</v>
      </c>
      <c r="T14" s="177">
        <v>0</v>
      </c>
      <c r="U14" s="177">
        <v>0</v>
      </c>
      <c r="V14" s="177">
        <v>0</v>
      </c>
      <c r="W14" s="177">
        <v>0</v>
      </c>
      <c r="X14" s="177"/>
      <c r="Y14" s="177"/>
      <c r="Z14" s="177"/>
      <c r="AA14" s="177"/>
      <c r="AB14" s="177"/>
      <c r="AC14" s="177"/>
      <c r="AD14" s="177"/>
      <c r="AE14" s="177"/>
      <c r="AF14" s="177">
        <v>4028.78784179688</v>
      </c>
      <c r="AG14" s="177"/>
      <c r="AH14" s="177"/>
      <c r="AI14" s="177"/>
      <c r="AJ14" s="177"/>
      <c r="AK14" s="177"/>
      <c r="AL14" s="177"/>
      <c r="AM14" s="177"/>
      <c r="AN14" s="177"/>
      <c r="AO14" s="177"/>
      <c r="AP14" s="177"/>
      <c r="AQ14" s="177"/>
      <c r="AR14" s="177"/>
      <c r="AS14" s="177"/>
      <c r="AT14" s="177">
        <v>4674.5433552341001</v>
      </c>
      <c r="AU14" s="177">
        <v>3091.6108515968999</v>
      </c>
      <c r="AV14" s="177">
        <v>3120.3029606425298</v>
      </c>
      <c r="AW14" s="177"/>
      <c r="AX14" s="177"/>
      <c r="AY14" s="177"/>
      <c r="AZ14" s="177"/>
      <c r="BA14" s="177">
        <v>22.8002033233643</v>
      </c>
      <c r="BB14" s="177">
        <v>20.241676330566399</v>
      </c>
      <c r="BC14" s="177"/>
      <c r="BD14" s="177"/>
      <c r="BE14" s="177"/>
      <c r="BF14" s="177"/>
      <c r="BG14" s="177"/>
      <c r="BH14" s="177"/>
      <c r="BI14" s="177"/>
      <c r="BJ14" s="177"/>
      <c r="BK14" s="177"/>
      <c r="BL14" s="177"/>
      <c r="BM14" s="177"/>
      <c r="BN14" s="177"/>
      <c r="BO14" s="177"/>
      <c r="BP14" s="177"/>
    </row>
    <row r="15" spans="1:68">
      <c r="A15" s="177" t="s">
        <v>134</v>
      </c>
      <c r="B15" s="178" t="s">
        <v>234</v>
      </c>
      <c r="C15" s="177" t="s">
        <v>95</v>
      </c>
      <c r="D15" s="177">
        <f t="shared" si="0"/>
        <v>97.788885498046795</v>
      </c>
      <c r="E15" s="177">
        <v>24.447221755981399</v>
      </c>
      <c r="F15" s="177" t="s">
        <v>216</v>
      </c>
      <c r="G15" s="177" t="s">
        <v>217</v>
      </c>
      <c r="H15" s="177" t="s">
        <v>218</v>
      </c>
      <c r="I15" s="177" t="s">
        <v>218</v>
      </c>
      <c r="J15" s="177" t="s">
        <v>219</v>
      </c>
      <c r="K15" s="177" t="s">
        <v>220</v>
      </c>
      <c r="L15" s="177">
        <v>488.94442749023398</v>
      </c>
      <c r="M15" s="177"/>
      <c r="N15" s="177"/>
      <c r="O15" s="177">
        <v>27.141614913940401</v>
      </c>
      <c r="P15" s="177">
        <v>21.758983612060501</v>
      </c>
      <c r="Q15" s="177">
        <v>15414</v>
      </c>
      <c r="R15" s="177">
        <v>317</v>
      </c>
      <c r="S15" s="177">
        <v>15097</v>
      </c>
      <c r="T15" s="177">
        <v>0</v>
      </c>
      <c r="U15" s="177">
        <v>0</v>
      </c>
      <c r="V15" s="177">
        <v>0</v>
      </c>
      <c r="W15" s="177">
        <v>0</v>
      </c>
      <c r="X15" s="177"/>
      <c r="Y15" s="177"/>
      <c r="Z15" s="177"/>
      <c r="AA15" s="177"/>
      <c r="AB15" s="177"/>
      <c r="AC15" s="177"/>
      <c r="AD15" s="177"/>
      <c r="AE15" s="177"/>
      <c r="AF15" s="177">
        <v>4725.7578125</v>
      </c>
      <c r="AG15" s="177"/>
      <c r="AH15" s="177"/>
      <c r="AI15" s="177"/>
      <c r="AJ15" s="177"/>
      <c r="AK15" s="177"/>
      <c r="AL15" s="177"/>
      <c r="AM15" s="177"/>
      <c r="AN15" s="177"/>
      <c r="AO15" s="177"/>
      <c r="AP15" s="177"/>
      <c r="AQ15" s="177"/>
      <c r="AR15" s="177"/>
      <c r="AS15" s="177"/>
      <c r="AT15" s="177">
        <v>5265.3967354470597</v>
      </c>
      <c r="AU15" s="177">
        <v>4002.13388604278</v>
      </c>
      <c r="AV15" s="177">
        <v>4028.1137954278302</v>
      </c>
      <c r="AW15" s="177"/>
      <c r="AX15" s="177"/>
      <c r="AY15" s="177"/>
      <c r="AZ15" s="177"/>
      <c r="BA15" s="177">
        <v>25.821142196655298</v>
      </c>
      <c r="BB15" s="177">
        <v>23.074905395507798</v>
      </c>
      <c r="BC15" s="177"/>
      <c r="BD15" s="177"/>
      <c r="BE15" s="177"/>
      <c r="BF15" s="177"/>
      <c r="BG15" s="177"/>
      <c r="BH15" s="177"/>
      <c r="BI15" s="177"/>
      <c r="BJ15" s="177"/>
      <c r="BK15" s="177"/>
      <c r="BL15" s="177"/>
      <c r="BM15" s="177"/>
      <c r="BN15" s="177"/>
      <c r="BO15" s="177"/>
      <c r="BP15" s="177"/>
    </row>
    <row r="16" spans="1:68">
      <c r="A16" s="177" t="s">
        <v>149</v>
      </c>
      <c r="B16" s="178" t="s">
        <v>235</v>
      </c>
      <c r="C16" s="177" t="s">
        <v>113</v>
      </c>
      <c r="D16" s="177">
        <f t="shared" si="0"/>
        <v>85.303588867187599</v>
      </c>
      <c r="E16" s="177">
        <v>21.3258972167969</v>
      </c>
      <c r="F16" s="177" t="s">
        <v>216</v>
      </c>
      <c r="G16" s="177" t="s">
        <v>217</v>
      </c>
      <c r="H16" s="177" t="s">
        <v>218</v>
      </c>
      <c r="I16" s="177" t="s">
        <v>218</v>
      </c>
      <c r="J16" s="177" t="s">
        <v>219</v>
      </c>
      <c r="K16" s="177" t="s">
        <v>220</v>
      </c>
      <c r="L16" s="177">
        <v>426.51794433593801</v>
      </c>
      <c r="M16" s="177"/>
      <c r="N16" s="177"/>
      <c r="O16" s="177">
        <v>23.762067794799801</v>
      </c>
      <c r="P16" s="177">
        <v>18.894760131835898</v>
      </c>
      <c r="Q16" s="177">
        <v>16422</v>
      </c>
      <c r="R16" s="177">
        <v>295</v>
      </c>
      <c r="S16" s="177">
        <v>16127</v>
      </c>
      <c r="T16" s="177">
        <v>0</v>
      </c>
      <c r="U16" s="177">
        <v>0</v>
      </c>
      <c r="V16" s="177">
        <v>0</v>
      </c>
      <c r="W16" s="177">
        <v>0</v>
      </c>
      <c r="X16" s="177"/>
      <c r="Y16" s="177"/>
      <c r="Z16" s="177"/>
      <c r="AA16" s="177"/>
      <c r="AB16" s="177"/>
      <c r="AC16" s="177"/>
      <c r="AD16" s="177"/>
      <c r="AE16" s="177"/>
      <c r="AF16" s="177">
        <v>4028.78784179688</v>
      </c>
      <c r="AG16" s="177"/>
      <c r="AH16" s="177"/>
      <c r="AI16" s="177"/>
      <c r="AJ16" s="177"/>
      <c r="AK16" s="177"/>
      <c r="AL16" s="177"/>
      <c r="AM16" s="177"/>
      <c r="AN16" s="177"/>
      <c r="AO16" s="177"/>
      <c r="AP16" s="177"/>
      <c r="AQ16" s="177"/>
      <c r="AR16" s="177"/>
      <c r="AS16" s="177"/>
      <c r="AT16" s="177">
        <v>4654.1106759798704</v>
      </c>
      <c r="AU16" s="177">
        <v>3071.4816972949302</v>
      </c>
      <c r="AV16" s="177">
        <v>3099.9115809091099</v>
      </c>
      <c r="AW16" s="177"/>
      <c r="AX16" s="177"/>
      <c r="AY16" s="177"/>
      <c r="AZ16" s="177"/>
      <c r="BA16" s="177">
        <v>22.568212509155298</v>
      </c>
      <c r="BB16" s="177">
        <v>20.084894180297901</v>
      </c>
      <c r="BC16" s="177"/>
      <c r="BD16" s="177"/>
      <c r="BE16" s="177"/>
      <c r="BF16" s="177"/>
      <c r="BG16" s="177"/>
      <c r="BH16" s="177"/>
      <c r="BI16" s="177"/>
      <c r="BJ16" s="177"/>
      <c r="BK16" s="177"/>
      <c r="BL16" s="177"/>
      <c r="BM16" s="177"/>
      <c r="BN16" s="177"/>
      <c r="BO16" s="177"/>
      <c r="BP16" s="177"/>
    </row>
    <row r="17" spans="1:68">
      <c r="A17" s="177" t="s">
        <v>135</v>
      </c>
      <c r="B17" s="178" t="s">
        <v>235</v>
      </c>
      <c r="C17" s="177" t="s">
        <v>95</v>
      </c>
      <c r="D17" s="177">
        <f t="shared" si="0"/>
        <v>101.9326110839844</v>
      </c>
      <c r="E17" s="177">
        <v>25.483152389526399</v>
      </c>
      <c r="F17" s="177" t="s">
        <v>216</v>
      </c>
      <c r="G17" s="177" t="s">
        <v>217</v>
      </c>
      <c r="H17" s="177" t="s">
        <v>218</v>
      </c>
      <c r="I17" s="177" t="s">
        <v>218</v>
      </c>
      <c r="J17" s="177" t="s">
        <v>219</v>
      </c>
      <c r="K17" s="177" t="s">
        <v>220</v>
      </c>
      <c r="L17" s="177">
        <v>509.66305541992199</v>
      </c>
      <c r="M17" s="177"/>
      <c r="N17" s="177"/>
      <c r="O17" s="177">
        <v>28.0381469726563</v>
      </c>
      <c r="P17" s="177">
        <v>22.9336948394775</v>
      </c>
      <c r="Q17" s="177">
        <v>17874</v>
      </c>
      <c r="R17" s="177">
        <v>383</v>
      </c>
      <c r="S17" s="177">
        <v>17491</v>
      </c>
      <c r="T17" s="177">
        <v>0</v>
      </c>
      <c r="U17" s="177">
        <v>0</v>
      </c>
      <c r="V17" s="177">
        <v>0</v>
      </c>
      <c r="W17" s="177">
        <v>0</v>
      </c>
      <c r="X17" s="177"/>
      <c r="Y17" s="177"/>
      <c r="Z17" s="177"/>
      <c r="AA17" s="177"/>
      <c r="AB17" s="177"/>
      <c r="AC17" s="177"/>
      <c r="AD17" s="177"/>
      <c r="AE17" s="177"/>
      <c r="AF17" s="177">
        <v>4725.7578125</v>
      </c>
      <c r="AG17" s="177"/>
      <c r="AH17" s="177"/>
      <c r="AI17" s="177"/>
      <c r="AJ17" s="177"/>
      <c r="AK17" s="177"/>
      <c r="AL17" s="177"/>
      <c r="AM17" s="177"/>
      <c r="AN17" s="177"/>
      <c r="AO17" s="177"/>
      <c r="AP17" s="177"/>
      <c r="AQ17" s="177"/>
      <c r="AR17" s="177"/>
      <c r="AS17" s="177"/>
      <c r="AT17" s="177">
        <v>5175.3329886892097</v>
      </c>
      <c r="AU17" s="177">
        <v>3890.4679204997401</v>
      </c>
      <c r="AV17" s="177">
        <v>3917.9997164668698</v>
      </c>
      <c r="AW17" s="177"/>
      <c r="AX17" s="177"/>
      <c r="AY17" s="177"/>
      <c r="AZ17" s="177"/>
      <c r="BA17" s="177">
        <v>26.786027908325199</v>
      </c>
      <c r="BB17" s="177">
        <v>24.181718826293899</v>
      </c>
      <c r="BC17" s="177"/>
      <c r="BD17" s="177"/>
      <c r="BE17" s="177"/>
      <c r="BF17" s="177"/>
      <c r="BG17" s="177"/>
      <c r="BH17" s="177"/>
      <c r="BI17" s="177"/>
      <c r="BJ17" s="177"/>
      <c r="BK17" s="177"/>
      <c r="BL17" s="177"/>
      <c r="BM17" s="177"/>
      <c r="BN17" s="177"/>
      <c r="BO17" s="177"/>
      <c r="BP17" s="177"/>
    </row>
    <row r="18" spans="1:68">
      <c r="A18" s="177" t="s">
        <v>167</v>
      </c>
      <c r="B18" s="178" t="s">
        <v>236</v>
      </c>
      <c r="C18" s="177" t="s">
        <v>113</v>
      </c>
      <c r="D18" s="177">
        <f t="shared" si="0"/>
        <v>79.20361328125</v>
      </c>
      <c r="E18" s="177">
        <v>19.8009033203125</v>
      </c>
      <c r="F18" s="177" t="s">
        <v>216</v>
      </c>
      <c r="G18" s="177" t="s">
        <v>217</v>
      </c>
      <c r="H18" s="177" t="s">
        <v>218</v>
      </c>
      <c r="I18" s="177" t="s">
        <v>218</v>
      </c>
      <c r="J18" s="177" t="s">
        <v>219</v>
      </c>
      <c r="K18" s="177" t="s">
        <v>220</v>
      </c>
      <c r="L18" s="177">
        <v>396.01806640625</v>
      </c>
      <c r="M18" s="177"/>
      <c r="N18" s="177"/>
      <c r="O18" s="177">
        <v>22.003690719604499</v>
      </c>
      <c r="P18" s="177">
        <v>17.6022338867188</v>
      </c>
      <c r="Q18" s="177">
        <v>18634</v>
      </c>
      <c r="R18" s="177">
        <v>311</v>
      </c>
      <c r="S18" s="177">
        <v>18323</v>
      </c>
      <c r="T18" s="177">
        <v>0</v>
      </c>
      <c r="U18" s="177">
        <v>0</v>
      </c>
      <c r="V18" s="177">
        <v>0</v>
      </c>
      <c r="W18" s="177">
        <v>0</v>
      </c>
      <c r="X18" s="177"/>
      <c r="Y18" s="177"/>
      <c r="Z18" s="177"/>
      <c r="AA18" s="177"/>
      <c r="AB18" s="177"/>
      <c r="AC18" s="177"/>
      <c r="AD18" s="177"/>
      <c r="AE18" s="177"/>
      <c r="AF18" s="177">
        <v>4028.78784179688</v>
      </c>
      <c r="AG18" s="177"/>
      <c r="AH18" s="177"/>
      <c r="AI18" s="177"/>
      <c r="AJ18" s="177"/>
      <c r="AK18" s="177"/>
      <c r="AL18" s="177"/>
      <c r="AM18" s="177"/>
      <c r="AN18" s="177"/>
      <c r="AO18" s="177"/>
      <c r="AP18" s="177"/>
      <c r="AQ18" s="177"/>
      <c r="AR18" s="177"/>
      <c r="AS18" s="177"/>
      <c r="AT18" s="177">
        <v>4684.5007598975099</v>
      </c>
      <c r="AU18" s="177">
        <v>3086.5027902223501</v>
      </c>
      <c r="AV18" s="177">
        <v>3113.1732511308501</v>
      </c>
      <c r="AW18" s="177"/>
      <c r="AX18" s="177"/>
      <c r="AY18" s="177"/>
      <c r="AZ18" s="177"/>
      <c r="BA18" s="177">
        <v>20.924259185791001</v>
      </c>
      <c r="BB18" s="177">
        <v>18.6786193847656</v>
      </c>
      <c r="BC18" s="177"/>
      <c r="BD18" s="177"/>
      <c r="BE18" s="177"/>
      <c r="BF18" s="177"/>
      <c r="BG18" s="177"/>
      <c r="BH18" s="177"/>
      <c r="BI18" s="177"/>
      <c r="BJ18" s="177"/>
      <c r="BK18" s="177"/>
      <c r="BL18" s="177"/>
      <c r="BM18" s="177"/>
      <c r="BN18" s="177"/>
      <c r="BO18" s="177"/>
      <c r="BP18" s="177"/>
    </row>
    <row r="19" spans="1:68">
      <c r="A19" s="177" t="s">
        <v>136</v>
      </c>
      <c r="B19" s="178" t="s">
        <v>236</v>
      </c>
      <c r="C19" s="177" t="s">
        <v>95</v>
      </c>
      <c r="D19" s="177">
        <f t="shared" si="0"/>
        <v>95.12901611328121</v>
      </c>
      <c r="E19" s="177">
        <v>23.782253265380898</v>
      </c>
      <c r="F19" s="177" t="s">
        <v>216</v>
      </c>
      <c r="G19" s="177" t="s">
        <v>217</v>
      </c>
      <c r="H19" s="177" t="s">
        <v>218</v>
      </c>
      <c r="I19" s="177" t="s">
        <v>218</v>
      </c>
      <c r="J19" s="177" t="s">
        <v>219</v>
      </c>
      <c r="K19" s="177" t="s">
        <v>220</v>
      </c>
      <c r="L19" s="177">
        <v>475.64508056640602</v>
      </c>
      <c r="M19" s="177"/>
      <c r="N19" s="177"/>
      <c r="O19" s="177">
        <v>26.2146892547607</v>
      </c>
      <c r="P19" s="177">
        <v>21.354835510253899</v>
      </c>
      <c r="Q19" s="177">
        <v>18389</v>
      </c>
      <c r="R19" s="177">
        <v>368</v>
      </c>
      <c r="S19" s="177">
        <v>18021</v>
      </c>
      <c r="T19" s="177">
        <v>0</v>
      </c>
      <c r="U19" s="177">
        <v>0</v>
      </c>
      <c r="V19" s="177">
        <v>0</v>
      </c>
      <c r="W19" s="177">
        <v>0</v>
      </c>
      <c r="X19" s="177"/>
      <c r="Y19" s="177"/>
      <c r="Z19" s="177"/>
      <c r="AA19" s="177"/>
      <c r="AB19" s="177"/>
      <c r="AC19" s="177"/>
      <c r="AD19" s="177"/>
      <c r="AE19" s="177"/>
      <c r="AF19" s="177">
        <v>4725.7578125</v>
      </c>
      <c r="AG19" s="177"/>
      <c r="AH19" s="177"/>
      <c r="AI19" s="177"/>
      <c r="AJ19" s="177"/>
      <c r="AK19" s="177"/>
      <c r="AL19" s="177"/>
      <c r="AM19" s="177"/>
      <c r="AN19" s="177"/>
      <c r="AO19" s="177"/>
      <c r="AP19" s="177"/>
      <c r="AQ19" s="177"/>
      <c r="AR19" s="177"/>
      <c r="AS19" s="177"/>
      <c r="AT19" s="177">
        <v>5023.8961526621897</v>
      </c>
      <c r="AU19" s="177">
        <v>3752.91715498856</v>
      </c>
      <c r="AV19" s="177">
        <v>3778.3519405203401</v>
      </c>
      <c r="AW19" s="177"/>
      <c r="AX19" s="177"/>
      <c r="AY19" s="177"/>
      <c r="AZ19" s="177"/>
      <c r="BA19" s="177">
        <v>25.022663116455099</v>
      </c>
      <c r="BB19" s="177">
        <v>22.543149948120099</v>
      </c>
      <c r="BC19" s="177"/>
      <c r="BD19" s="177"/>
      <c r="BE19" s="177"/>
      <c r="BF19" s="177"/>
      <c r="BG19" s="177"/>
      <c r="BH19" s="177"/>
      <c r="BI19" s="177"/>
      <c r="BJ19" s="177"/>
      <c r="BK19" s="177"/>
      <c r="BL19" s="177"/>
      <c r="BM19" s="177"/>
      <c r="BN19" s="177"/>
      <c r="BO19" s="177"/>
      <c r="BP19" s="177"/>
    </row>
    <row r="20" spans="1:68">
      <c r="A20" s="177" t="s">
        <v>168</v>
      </c>
      <c r="B20" s="178" t="s">
        <v>237</v>
      </c>
      <c r="C20" s="177" t="s">
        <v>113</v>
      </c>
      <c r="D20" s="177">
        <f t="shared" si="0"/>
        <v>68.024011230468801</v>
      </c>
      <c r="E20" s="177">
        <v>17.0060024261475</v>
      </c>
      <c r="F20" s="177" t="s">
        <v>216</v>
      </c>
      <c r="G20" s="177" t="s">
        <v>217</v>
      </c>
      <c r="H20" s="177" t="s">
        <v>218</v>
      </c>
      <c r="I20" s="177" t="s">
        <v>218</v>
      </c>
      <c r="J20" s="177" t="s">
        <v>219</v>
      </c>
      <c r="K20" s="177" t="s">
        <v>220</v>
      </c>
      <c r="L20" s="177">
        <v>340.12005615234398</v>
      </c>
      <c r="M20" s="177"/>
      <c r="N20" s="177"/>
      <c r="O20" s="177">
        <v>19.087038040161101</v>
      </c>
      <c r="P20" s="177">
        <v>14.9286403656006</v>
      </c>
      <c r="Q20" s="177">
        <v>17908</v>
      </c>
      <c r="R20" s="177">
        <v>257</v>
      </c>
      <c r="S20" s="177">
        <v>17651</v>
      </c>
      <c r="T20" s="177">
        <v>0</v>
      </c>
      <c r="U20" s="177">
        <v>0</v>
      </c>
      <c r="V20" s="177">
        <v>0</v>
      </c>
      <c r="W20" s="177">
        <v>0</v>
      </c>
      <c r="X20" s="177"/>
      <c r="Y20" s="177"/>
      <c r="Z20" s="177"/>
      <c r="AA20" s="177"/>
      <c r="AB20" s="177"/>
      <c r="AC20" s="177"/>
      <c r="AD20" s="177"/>
      <c r="AE20" s="177"/>
      <c r="AF20" s="177">
        <v>4028.78784179688</v>
      </c>
      <c r="AG20" s="177"/>
      <c r="AH20" s="177"/>
      <c r="AI20" s="177"/>
      <c r="AJ20" s="177"/>
      <c r="AK20" s="177"/>
      <c r="AL20" s="177"/>
      <c r="AM20" s="177"/>
      <c r="AN20" s="177"/>
      <c r="AO20" s="177"/>
      <c r="AP20" s="177"/>
      <c r="AQ20" s="177"/>
      <c r="AR20" s="177"/>
      <c r="AS20" s="177"/>
      <c r="AT20" s="177">
        <v>4687.7159951057902</v>
      </c>
      <c r="AU20" s="177">
        <v>3087.6503734254702</v>
      </c>
      <c r="AV20" s="177">
        <v>3110.6131199505899</v>
      </c>
      <c r="AW20" s="177"/>
      <c r="AX20" s="177"/>
      <c r="AY20" s="177"/>
      <c r="AZ20" s="177"/>
      <c r="BA20" s="177">
        <v>18.0672931671143</v>
      </c>
      <c r="BB20" s="177">
        <v>15.9456644058228</v>
      </c>
      <c r="BC20" s="177"/>
      <c r="BD20" s="177"/>
      <c r="BE20" s="177"/>
      <c r="BF20" s="177"/>
      <c r="BG20" s="177"/>
      <c r="BH20" s="177"/>
      <c r="BI20" s="177"/>
      <c r="BJ20" s="177"/>
      <c r="BK20" s="177"/>
      <c r="BL20" s="177"/>
      <c r="BM20" s="177"/>
      <c r="BN20" s="177"/>
      <c r="BO20" s="177"/>
      <c r="BP20" s="177"/>
    </row>
    <row r="21" spans="1:68">
      <c r="A21" s="177" t="s">
        <v>137</v>
      </c>
      <c r="B21" s="178" t="s">
        <v>237</v>
      </c>
      <c r="C21" s="177" t="s">
        <v>95</v>
      </c>
      <c r="D21" s="177">
        <f t="shared" si="0"/>
        <v>72.581243896484395</v>
      </c>
      <c r="E21" s="177">
        <v>18.145311355590799</v>
      </c>
      <c r="F21" s="177" t="s">
        <v>216</v>
      </c>
      <c r="G21" s="177" t="s">
        <v>217</v>
      </c>
      <c r="H21" s="177" t="s">
        <v>218</v>
      </c>
      <c r="I21" s="177" t="s">
        <v>218</v>
      </c>
      <c r="J21" s="177" t="s">
        <v>219</v>
      </c>
      <c r="K21" s="177" t="s">
        <v>220</v>
      </c>
      <c r="L21" s="177">
        <v>362.90621948242199</v>
      </c>
      <c r="M21" s="177"/>
      <c r="N21" s="177"/>
      <c r="O21" s="177">
        <v>20.401325225830099</v>
      </c>
      <c r="P21" s="177">
        <v>15.8936166763306</v>
      </c>
      <c r="Q21" s="177">
        <v>16269</v>
      </c>
      <c r="R21" s="177">
        <v>249</v>
      </c>
      <c r="S21" s="177">
        <v>16020</v>
      </c>
      <c r="T21" s="177">
        <v>0</v>
      </c>
      <c r="U21" s="177">
        <v>0</v>
      </c>
      <c r="V21" s="177">
        <v>0</v>
      </c>
      <c r="W21" s="177">
        <v>0</v>
      </c>
      <c r="X21" s="177"/>
      <c r="Y21" s="177"/>
      <c r="Z21" s="177"/>
      <c r="AA21" s="177"/>
      <c r="AB21" s="177"/>
      <c r="AC21" s="177"/>
      <c r="AD21" s="177"/>
      <c r="AE21" s="177"/>
      <c r="AF21" s="177">
        <v>4725.7578125</v>
      </c>
      <c r="AG21" s="177"/>
      <c r="AH21" s="177"/>
      <c r="AI21" s="177"/>
      <c r="AJ21" s="177"/>
      <c r="AK21" s="177"/>
      <c r="AL21" s="177"/>
      <c r="AM21" s="177"/>
      <c r="AN21" s="177"/>
      <c r="AO21" s="177"/>
      <c r="AP21" s="177"/>
      <c r="AQ21" s="177"/>
      <c r="AR21" s="177"/>
      <c r="AS21" s="177"/>
      <c r="AT21" s="177">
        <v>5192.9322740179496</v>
      </c>
      <c r="AU21" s="177">
        <v>3933.07818774201</v>
      </c>
      <c r="AV21" s="177">
        <v>3952.36048336452</v>
      </c>
      <c r="AW21" s="177"/>
      <c r="AX21" s="177"/>
      <c r="AY21" s="177"/>
      <c r="AZ21" s="177"/>
      <c r="BA21" s="177">
        <v>19.295799255371101</v>
      </c>
      <c r="BB21" s="177">
        <v>16.9959506988525</v>
      </c>
      <c r="BC21" s="177"/>
      <c r="BD21" s="177"/>
      <c r="BE21" s="177"/>
      <c r="BF21" s="177"/>
      <c r="BG21" s="177"/>
      <c r="BH21" s="177"/>
      <c r="BI21" s="177"/>
      <c r="BJ21" s="177"/>
      <c r="BK21" s="177"/>
      <c r="BL21" s="177"/>
      <c r="BM21" s="177"/>
      <c r="BN21" s="177"/>
      <c r="BO21" s="177"/>
      <c r="BP21" s="177"/>
    </row>
    <row r="22" spans="1:68">
      <c r="A22" s="177" t="s">
        <v>169</v>
      </c>
      <c r="B22" s="178" t="s">
        <v>238</v>
      </c>
      <c r="C22" s="177" t="s">
        <v>113</v>
      </c>
      <c r="D22" s="177">
        <f t="shared" si="0"/>
        <v>87.161767578124994</v>
      </c>
      <c r="E22" s="177">
        <v>21.790441513061499</v>
      </c>
      <c r="F22" s="177" t="s">
        <v>216</v>
      </c>
      <c r="G22" s="177" t="s">
        <v>217</v>
      </c>
      <c r="H22" s="177" t="s">
        <v>218</v>
      </c>
      <c r="I22" s="177" t="s">
        <v>218</v>
      </c>
      <c r="J22" s="177" t="s">
        <v>219</v>
      </c>
      <c r="K22" s="177" t="s">
        <v>220</v>
      </c>
      <c r="L22" s="177">
        <v>435.808837890625</v>
      </c>
      <c r="M22" s="177"/>
      <c r="N22" s="177"/>
      <c r="O22" s="177">
        <v>24.0311794281006</v>
      </c>
      <c r="P22" s="177">
        <v>19.553962707519499</v>
      </c>
      <c r="Q22" s="177">
        <v>19835</v>
      </c>
      <c r="R22" s="177">
        <v>364</v>
      </c>
      <c r="S22" s="177">
        <v>19471</v>
      </c>
      <c r="T22" s="177">
        <v>0</v>
      </c>
      <c r="U22" s="177">
        <v>0</v>
      </c>
      <c r="V22" s="177">
        <v>0</v>
      </c>
      <c r="W22" s="177">
        <v>0</v>
      </c>
      <c r="X22" s="177"/>
      <c r="Y22" s="177"/>
      <c r="Z22" s="177"/>
      <c r="AA22" s="177"/>
      <c r="AB22" s="177"/>
      <c r="AC22" s="177"/>
      <c r="AD22" s="177"/>
      <c r="AE22" s="177"/>
      <c r="AF22" s="177">
        <v>4028.78784179688</v>
      </c>
      <c r="AG22" s="177"/>
      <c r="AH22" s="177"/>
      <c r="AI22" s="177"/>
      <c r="AJ22" s="177"/>
      <c r="AK22" s="177"/>
      <c r="AL22" s="177"/>
      <c r="AM22" s="177"/>
      <c r="AN22" s="177"/>
      <c r="AO22" s="177"/>
      <c r="AP22" s="177"/>
      <c r="AQ22" s="177"/>
      <c r="AR22" s="177"/>
      <c r="AS22" s="177"/>
      <c r="AT22" s="177">
        <v>4592.4154294192103</v>
      </c>
      <c r="AU22" s="177">
        <v>3010.8430751651399</v>
      </c>
      <c r="AV22" s="177">
        <v>3039.8671405520099</v>
      </c>
      <c r="AW22" s="177"/>
      <c r="AX22" s="177"/>
      <c r="AY22" s="177"/>
      <c r="AZ22" s="177"/>
      <c r="BA22" s="177">
        <v>22.933141708373999</v>
      </c>
      <c r="BB22" s="177">
        <v>20.648849487304702</v>
      </c>
      <c r="BC22" s="177"/>
      <c r="BD22" s="177"/>
      <c r="BE22" s="177"/>
      <c r="BF22" s="177"/>
      <c r="BG22" s="177"/>
      <c r="BH22" s="177"/>
      <c r="BI22" s="177"/>
      <c r="BJ22" s="177"/>
      <c r="BK22" s="177"/>
      <c r="BL22" s="177"/>
      <c r="BM22" s="177"/>
      <c r="BN22" s="177"/>
      <c r="BO22" s="177"/>
      <c r="BP22" s="177"/>
    </row>
    <row r="23" spans="1:68">
      <c r="A23" s="177" t="s">
        <v>138</v>
      </c>
      <c r="B23" s="178" t="s">
        <v>238</v>
      </c>
      <c r="C23" s="177" t="s">
        <v>95</v>
      </c>
      <c r="D23" s="177">
        <f t="shared" si="0"/>
        <v>109.59674072265621</v>
      </c>
      <c r="E23" s="177">
        <v>27.399185180664102</v>
      </c>
      <c r="F23" s="177" t="s">
        <v>216</v>
      </c>
      <c r="G23" s="177" t="s">
        <v>217</v>
      </c>
      <c r="H23" s="177" t="s">
        <v>218</v>
      </c>
      <c r="I23" s="177" t="s">
        <v>218</v>
      </c>
      <c r="J23" s="177" t="s">
        <v>219</v>
      </c>
      <c r="K23" s="177" t="s">
        <v>220</v>
      </c>
      <c r="L23" s="177">
        <v>547.98370361328102</v>
      </c>
      <c r="M23" s="177"/>
      <c r="N23" s="177"/>
      <c r="O23" s="177">
        <v>30.057661056518601</v>
      </c>
      <c r="P23" s="177">
        <v>24.746706008911101</v>
      </c>
      <c r="Q23" s="177">
        <v>17767</v>
      </c>
      <c r="R23" s="177">
        <v>409</v>
      </c>
      <c r="S23" s="177">
        <v>17358</v>
      </c>
      <c r="T23" s="177">
        <v>0</v>
      </c>
      <c r="U23" s="177">
        <v>0</v>
      </c>
      <c r="V23" s="177">
        <v>0</v>
      </c>
      <c r="W23" s="177">
        <v>0</v>
      </c>
      <c r="X23" s="177"/>
      <c r="Y23" s="177"/>
      <c r="Z23" s="177"/>
      <c r="AA23" s="177"/>
      <c r="AB23" s="177"/>
      <c r="AC23" s="177"/>
      <c r="AD23" s="177"/>
      <c r="AE23" s="177"/>
      <c r="AF23" s="177">
        <v>4725.7578125</v>
      </c>
      <c r="AG23" s="177"/>
      <c r="AH23" s="177"/>
      <c r="AI23" s="177"/>
      <c r="AJ23" s="177"/>
      <c r="AK23" s="177"/>
      <c r="AL23" s="177"/>
      <c r="AM23" s="177"/>
      <c r="AN23" s="177"/>
      <c r="AO23" s="177"/>
      <c r="AP23" s="177"/>
      <c r="AQ23" s="177"/>
      <c r="AR23" s="177"/>
      <c r="AS23" s="177"/>
      <c r="AT23" s="177">
        <v>5013.3532302968397</v>
      </c>
      <c r="AU23" s="177">
        <v>3779.0603658300602</v>
      </c>
      <c r="AV23" s="177">
        <v>3807.4740418342699</v>
      </c>
      <c r="AW23" s="177"/>
      <c r="AX23" s="177"/>
      <c r="AY23" s="177"/>
      <c r="AZ23" s="177"/>
      <c r="BA23" s="177">
        <v>28.7548007965088</v>
      </c>
      <c r="BB23" s="177">
        <v>26.045131683349599</v>
      </c>
      <c r="BC23" s="177"/>
      <c r="BD23" s="177"/>
      <c r="BE23" s="177"/>
      <c r="BF23" s="177"/>
      <c r="BG23" s="177"/>
      <c r="BH23" s="177"/>
      <c r="BI23" s="177"/>
      <c r="BJ23" s="177"/>
      <c r="BK23" s="177"/>
      <c r="BL23" s="177"/>
      <c r="BM23" s="177"/>
      <c r="BN23" s="177"/>
      <c r="BO23" s="177"/>
      <c r="BP23" s="177"/>
    </row>
    <row r="24" spans="1:68">
      <c r="A24" s="177" t="s">
        <v>170</v>
      </c>
      <c r="B24" s="178" t="s">
        <v>239</v>
      </c>
      <c r="C24" s="177" t="s">
        <v>113</v>
      </c>
      <c r="D24" s="177">
        <f t="shared" si="0"/>
        <v>46.184216308593804</v>
      </c>
      <c r="E24" s="177">
        <v>11.546053886413601</v>
      </c>
      <c r="F24" s="177" t="s">
        <v>216</v>
      </c>
      <c r="G24" s="177" t="s">
        <v>217</v>
      </c>
      <c r="H24" s="177" t="s">
        <v>218</v>
      </c>
      <c r="I24" s="177" t="s">
        <v>218</v>
      </c>
      <c r="J24" s="177" t="s">
        <v>219</v>
      </c>
      <c r="K24" s="177" t="s">
        <v>220</v>
      </c>
      <c r="L24" s="177">
        <v>230.92108154296901</v>
      </c>
      <c r="M24" s="177"/>
      <c r="N24" s="177"/>
      <c r="O24" s="177">
        <v>13.414055824279799</v>
      </c>
      <c r="P24" s="177">
        <v>9.6810131072997994</v>
      </c>
      <c r="Q24" s="177">
        <v>15052</v>
      </c>
      <c r="R24" s="177">
        <v>147</v>
      </c>
      <c r="S24" s="177">
        <v>14905</v>
      </c>
      <c r="T24" s="177">
        <v>0</v>
      </c>
      <c r="U24" s="177">
        <v>0</v>
      </c>
      <c r="V24" s="177">
        <v>0</v>
      </c>
      <c r="W24" s="177">
        <v>0</v>
      </c>
      <c r="X24" s="177"/>
      <c r="Y24" s="177"/>
      <c r="Z24" s="177"/>
      <c r="AA24" s="177"/>
      <c r="AB24" s="177"/>
      <c r="AC24" s="177"/>
      <c r="AD24" s="177"/>
      <c r="AE24" s="177"/>
      <c r="AF24" s="177">
        <v>4432.828125</v>
      </c>
      <c r="AG24" s="177"/>
      <c r="AH24" s="177"/>
      <c r="AI24" s="177"/>
      <c r="AJ24" s="177"/>
      <c r="AK24" s="177"/>
      <c r="AL24" s="177"/>
      <c r="AM24" s="177"/>
      <c r="AN24" s="177"/>
      <c r="AO24" s="177"/>
      <c r="AP24" s="177"/>
      <c r="AQ24" s="177"/>
      <c r="AR24" s="177"/>
      <c r="AS24" s="177"/>
      <c r="AT24" s="177">
        <v>5282.4120794802302</v>
      </c>
      <c r="AU24" s="177">
        <v>3588.59041840183</v>
      </c>
      <c r="AV24" s="177">
        <v>3605.1325247118598</v>
      </c>
      <c r="AW24" s="177"/>
      <c r="AX24" s="177"/>
      <c r="AY24" s="177"/>
      <c r="AZ24" s="177"/>
      <c r="BA24" s="177">
        <v>12.498745918273899</v>
      </c>
      <c r="BB24" s="177">
        <v>10.5941324234009</v>
      </c>
      <c r="BC24" s="177"/>
      <c r="BD24" s="177"/>
      <c r="BE24" s="177"/>
      <c r="BF24" s="177"/>
      <c r="BG24" s="177"/>
      <c r="BH24" s="177"/>
      <c r="BI24" s="177"/>
      <c r="BJ24" s="177"/>
      <c r="BK24" s="177"/>
      <c r="BL24" s="177"/>
      <c r="BM24" s="177"/>
      <c r="BN24" s="177"/>
      <c r="BO24" s="177"/>
      <c r="BP24" s="177"/>
    </row>
    <row r="25" spans="1:68">
      <c r="A25" s="177" t="s">
        <v>139</v>
      </c>
      <c r="B25" s="178" t="s">
        <v>239</v>
      </c>
      <c r="C25" s="177" t="s">
        <v>95</v>
      </c>
      <c r="D25" s="177">
        <f t="shared" si="0"/>
        <v>94.918151855468793</v>
      </c>
      <c r="E25" s="177">
        <v>23.729537963867202</v>
      </c>
      <c r="F25" s="177" t="s">
        <v>216</v>
      </c>
      <c r="G25" s="177" t="s">
        <v>217</v>
      </c>
      <c r="H25" s="177" t="s">
        <v>218</v>
      </c>
      <c r="I25" s="177" t="s">
        <v>218</v>
      </c>
      <c r="J25" s="177" t="s">
        <v>219</v>
      </c>
      <c r="K25" s="177" t="s">
        <v>220</v>
      </c>
      <c r="L25" s="177">
        <v>474.59075927734398</v>
      </c>
      <c r="M25" s="177"/>
      <c r="N25" s="177"/>
      <c r="O25" s="177">
        <v>26.218269348144499</v>
      </c>
      <c r="P25" s="177">
        <v>21.246059417724599</v>
      </c>
      <c r="Q25" s="177">
        <v>17528</v>
      </c>
      <c r="R25" s="177">
        <v>350</v>
      </c>
      <c r="S25" s="177">
        <v>17178</v>
      </c>
      <c r="T25" s="177">
        <v>0</v>
      </c>
      <c r="U25" s="177">
        <v>0</v>
      </c>
      <c r="V25" s="177">
        <v>0</v>
      </c>
      <c r="W25" s="177">
        <v>0</v>
      </c>
      <c r="X25" s="177"/>
      <c r="Y25" s="177"/>
      <c r="Z25" s="177"/>
      <c r="AA25" s="177"/>
      <c r="AB25" s="177"/>
      <c r="AC25" s="177"/>
      <c r="AD25" s="177"/>
      <c r="AE25" s="177"/>
      <c r="AF25" s="177">
        <v>4725.7578125</v>
      </c>
      <c r="AG25" s="177"/>
      <c r="AH25" s="177"/>
      <c r="AI25" s="177"/>
      <c r="AJ25" s="177"/>
      <c r="AK25" s="177"/>
      <c r="AL25" s="177"/>
      <c r="AM25" s="177"/>
      <c r="AN25" s="177"/>
      <c r="AO25" s="177"/>
      <c r="AP25" s="177"/>
      <c r="AQ25" s="177"/>
      <c r="AR25" s="177"/>
      <c r="AS25" s="177"/>
      <c r="AT25" s="177">
        <v>5104.66175083705</v>
      </c>
      <c r="AU25" s="177">
        <v>3839.71803900332</v>
      </c>
      <c r="AV25" s="177">
        <v>3864.9764997028801</v>
      </c>
      <c r="AW25" s="177"/>
      <c r="AX25" s="177"/>
      <c r="AY25" s="177"/>
      <c r="AZ25" s="177"/>
      <c r="BA25" s="177">
        <v>24.998640060424801</v>
      </c>
      <c r="BB25" s="177">
        <v>22.4618015289307</v>
      </c>
      <c r="BC25" s="177"/>
      <c r="BD25" s="177"/>
      <c r="BE25" s="177"/>
      <c r="BF25" s="177"/>
      <c r="BG25" s="177"/>
      <c r="BH25" s="177"/>
      <c r="BI25" s="177"/>
      <c r="BJ25" s="177"/>
      <c r="BK25" s="177"/>
      <c r="BL25" s="177"/>
      <c r="BM25" s="177"/>
      <c r="BN25" s="177"/>
      <c r="BO25" s="177"/>
      <c r="BP25" s="177"/>
    </row>
    <row r="26" spans="1:68">
      <c r="A26" s="177" t="s">
        <v>171</v>
      </c>
      <c r="B26" s="178" t="s">
        <v>240</v>
      </c>
      <c r="C26" s="177" t="s">
        <v>113</v>
      </c>
      <c r="D26" s="177">
        <f t="shared" si="0"/>
        <v>24.290626525878999</v>
      </c>
      <c r="E26" s="177">
        <v>6.0726566314697301</v>
      </c>
      <c r="F26" s="177" t="s">
        <v>216</v>
      </c>
      <c r="G26" s="177" t="s">
        <v>217</v>
      </c>
      <c r="H26" s="177" t="s">
        <v>218</v>
      </c>
      <c r="I26" s="177" t="s">
        <v>218</v>
      </c>
      <c r="J26" s="177" t="s">
        <v>219</v>
      </c>
      <c r="K26" s="177" t="s">
        <v>220</v>
      </c>
      <c r="L26" s="177">
        <v>121.453132629395</v>
      </c>
      <c r="M26" s="177"/>
      <c r="N26" s="177"/>
      <c r="O26" s="177">
        <v>7.5809493064880398</v>
      </c>
      <c r="P26" s="177">
        <v>4.7800498008728001</v>
      </c>
      <c r="Q26" s="177">
        <v>14179</v>
      </c>
      <c r="R26" s="177">
        <v>73</v>
      </c>
      <c r="S26" s="177">
        <v>14106</v>
      </c>
      <c r="T26" s="177">
        <v>0</v>
      </c>
      <c r="U26" s="177">
        <v>0</v>
      </c>
      <c r="V26" s="177">
        <v>0</v>
      </c>
      <c r="W26" s="177">
        <v>0</v>
      </c>
      <c r="X26" s="177"/>
      <c r="Y26" s="177"/>
      <c r="Z26" s="177"/>
      <c r="AA26" s="177"/>
      <c r="AB26" s="177"/>
      <c r="AC26" s="177"/>
      <c r="AD26" s="177"/>
      <c r="AE26" s="177"/>
      <c r="AF26" s="177">
        <v>4796.46484375</v>
      </c>
      <c r="AG26" s="177"/>
      <c r="AH26" s="177"/>
      <c r="AI26" s="177"/>
      <c r="AJ26" s="177"/>
      <c r="AK26" s="177"/>
      <c r="AL26" s="177"/>
      <c r="AM26" s="177"/>
      <c r="AN26" s="177"/>
      <c r="AO26" s="177"/>
      <c r="AP26" s="177"/>
      <c r="AQ26" s="177"/>
      <c r="AR26" s="177"/>
      <c r="AS26" s="177"/>
      <c r="AT26" s="177">
        <v>5685.3978288206299</v>
      </c>
      <c r="AU26" s="177">
        <v>3961.6177294693398</v>
      </c>
      <c r="AV26" s="177">
        <v>3970.4925406162902</v>
      </c>
      <c r="AW26" s="177"/>
      <c r="AX26" s="177"/>
      <c r="AY26" s="177"/>
      <c r="AZ26" s="177"/>
      <c r="BA26" s="177">
        <v>6.8102464675903303</v>
      </c>
      <c r="BB26" s="177">
        <v>5.390625</v>
      </c>
      <c r="BC26" s="177"/>
      <c r="BD26" s="177"/>
      <c r="BE26" s="177"/>
      <c r="BF26" s="177"/>
      <c r="BG26" s="177"/>
      <c r="BH26" s="177"/>
      <c r="BI26" s="177"/>
      <c r="BJ26" s="177"/>
      <c r="BK26" s="177"/>
      <c r="BL26" s="177"/>
      <c r="BM26" s="177"/>
      <c r="BN26" s="177"/>
      <c r="BO26" s="177"/>
      <c r="BP26" s="177"/>
    </row>
    <row r="27" spans="1:68">
      <c r="A27" s="177" t="s">
        <v>140</v>
      </c>
      <c r="B27" s="178" t="s">
        <v>240</v>
      </c>
      <c r="C27" s="177" t="s">
        <v>95</v>
      </c>
      <c r="D27" s="177">
        <f t="shared" si="0"/>
        <v>88.871643066406207</v>
      </c>
      <c r="E27" s="177">
        <v>22.217910766601602</v>
      </c>
      <c r="F27" s="177" t="s">
        <v>216</v>
      </c>
      <c r="G27" s="177" t="s">
        <v>217</v>
      </c>
      <c r="H27" s="177" t="s">
        <v>218</v>
      </c>
      <c r="I27" s="177" t="s">
        <v>218</v>
      </c>
      <c r="J27" s="177" t="s">
        <v>219</v>
      </c>
      <c r="K27" s="177" t="s">
        <v>220</v>
      </c>
      <c r="L27" s="177">
        <v>444.35821533203102</v>
      </c>
      <c r="M27" s="177"/>
      <c r="N27" s="177"/>
      <c r="O27" s="177">
        <v>24.7432746887207</v>
      </c>
      <c r="P27" s="177">
        <v>19.6979579925537</v>
      </c>
      <c r="Q27" s="177">
        <v>15929</v>
      </c>
      <c r="R27" s="177">
        <v>298</v>
      </c>
      <c r="S27" s="177">
        <v>15631</v>
      </c>
      <c r="T27" s="177">
        <v>0</v>
      </c>
      <c r="U27" s="177">
        <v>0</v>
      </c>
      <c r="V27" s="177">
        <v>0</v>
      </c>
      <c r="W27" s="177">
        <v>0</v>
      </c>
      <c r="X27" s="177"/>
      <c r="Y27" s="177"/>
      <c r="Z27" s="177"/>
      <c r="AA27" s="177"/>
      <c r="AB27" s="177"/>
      <c r="AC27" s="177"/>
      <c r="AD27" s="177"/>
      <c r="AE27" s="177"/>
      <c r="AF27" s="177">
        <v>4725.7578125</v>
      </c>
      <c r="AG27" s="177"/>
      <c r="AH27" s="177"/>
      <c r="AI27" s="177"/>
      <c r="AJ27" s="177"/>
      <c r="AK27" s="177"/>
      <c r="AL27" s="177"/>
      <c r="AM27" s="177"/>
      <c r="AN27" s="177"/>
      <c r="AO27" s="177"/>
      <c r="AP27" s="177"/>
      <c r="AQ27" s="177"/>
      <c r="AR27" s="177"/>
      <c r="AS27" s="177"/>
      <c r="AT27" s="177">
        <v>5348.7518105730896</v>
      </c>
      <c r="AU27" s="177">
        <v>4072.8888620832099</v>
      </c>
      <c r="AV27" s="177">
        <v>4096.7577275895201</v>
      </c>
      <c r="AW27" s="177"/>
      <c r="AX27" s="177"/>
      <c r="AY27" s="177"/>
      <c r="AZ27" s="177"/>
      <c r="BA27" s="177">
        <v>23.5056858062744</v>
      </c>
      <c r="BB27" s="177">
        <v>20.931547164916999</v>
      </c>
      <c r="BC27" s="177"/>
      <c r="BD27" s="177"/>
      <c r="BE27" s="177"/>
      <c r="BF27" s="177"/>
      <c r="BG27" s="177"/>
      <c r="BH27" s="177"/>
      <c r="BI27" s="177"/>
      <c r="BJ27" s="177"/>
      <c r="BK27" s="177"/>
      <c r="BL27" s="177"/>
      <c r="BM27" s="177"/>
      <c r="BN27" s="177"/>
      <c r="BO27" s="177"/>
      <c r="BP27" s="177"/>
    </row>
    <row r="28" spans="1:68">
      <c r="A28" s="177" t="s">
        <v>172</v>
      </c>
      <c r="B28" s="178" t="s">
        <v>241</v>
      </c>
      <c r="C28" s="177" t="s">
        <v>113</v>
      </c>
      <c r="D28" s="177">
        <f t="shared" si="0"/>
        <v>109.34814453125</v>
      </c>
      <c r="E28" s="177">
        <v>27.3370361328125</v>
      </c>
      <c r="F28" s="177" t="s">
        <v>216</v>
      </c>
      <c r="G28" s="177" t="s">
        <v>217</v>
      </c>
      <c r="H28" s="177" t="s">
        <v>218</v>
      </c>
      <c r="I28" s="177" t="s">
        <v>218</v>
      </c>
      <c r="J28" s="177" t="s">
        <v>219</v>
      </c>
      <c r="K28" s="177" t="s">
        <v>220</v>
      </c>
      <c r="L28" s="177">
        <v>546.74072265625</v>
      </c>
      <c r="M28" s="177"/>
      <c r="N28" s="177"/>
      <c r="O28" s="177">
        <v>29.983005523681602</v>
      </c>
      <c r="P28" s="177">
        <v>24.697004318237301</v>
      </c>
      <c r="Q28" s="177">
        <v>17894</v>
      </c>
      <c r="R28" s="177">
        <v>411</v>
      </c>
      <c r="S28" s="177">
        <v>17483</v>
      </c>
      <c r="T28" s="177">
        <v>0</v>
      </c>
      <c r="U28" s="177">
        <v>0</v>
      </c>
      <c r="V28" s="177">
        <v>0</v>
      </c>
      <c r="W28" s="177">
        <v>0</v>
      </c>
      <c r="X28" s="177"/>
      <c r="Y28" s="177"/>
      <c r="Z28" s="177"/>
      <c r="AA28" s="177"/>
      <c r="AB28" s="177"/>
      <c r="AC28" s="177"/>
      <c r="AD28" s="177"/>
      <c r="AE28" s="177"/>
      <c r="AF28" s="177">
        <v>4028.78784179688</v>
      </c>
      <c r="AG28" s="177"/>
      <c r="AH28" s="177"/>
      <c r="AI28" s="177"/>
      <c r="AJ28" s="177"/>
      <c r="AK28" s="177"/>
      <c r="AL28" s="177"/>
      <c r="AM28" s="177"/>
      <c r="AN28" s="177"/>
      <c r="AO28" s="177"/>
      <c r="AP28" s="177"/>
      <c r="AQ28" s="177"/>
      <c r="AR28" s="177"/>
      <c r="AS28" s="177"/>
      <c r="AT28" s="177">
        <v>4584.2666633401795</v>
      </c>
      <c r="AU28" s="177">
        <v>2989.6209634197098</v>
      </c>
      <c r="AV28" s="177">
        <v>3026.2477312003798</v>
      </c>
      <c r="AW28" s="177"/>
      <c r="AX28" s="177"/>
      <c r="AY28" s="177"/>
      <c r="AZ28" s="177"/>
      <c r="BA28" s="177">
        <v>28.686275482177699</v>
      </c>
      <c r="BB28" s="177">
        <v>25.989341735839801</v>
      </c>
      <c r="BC28" s="177"/>
      <c r="BD28" s="177"/>
      <c r="BE28" s="177"/>
      <c r="BF28" s="177"/>
      <c r="BG28" s="177"/>
      <c r="BH28" s="177"/>
      <c r="BI28" s="177"/>
      <c r="BJ28" s="177"/>
      <c r="BK28" s="177"/>
      <c r="BL28" s="177"/>
      <c r="BM28" s="177"/>
      <c r="BN28" s="177"/>
      <c r="BO28" s="177"/>
      <c r="BP28" s="177"/>
    </row>
    <row r="29" spans="1:68">
      <c r="A29" s="177" t="s">
        <v>141</v>
      </c>
      <c r="B29" s="178" t="s">
        <v>241</v>
      </c>
      <c r="C29" s="177" t="s">
        <v>95</v>
      </c>
      <c r="D29" s="177">
        <f t="shared" si="0"/>
        <v>120.20489501953121</v>
      </c>
      <c r="E29" s="177">
        <v>30.051223754882798</v>
      </c>
      <c r="F29" s="177" t="s">
        <v>216</v>
      </c>
      <c r="G29" s="177" t="s">
        <v>217</v>
      </c>
      <c r="H29" s="177" t="s">
        <v>218</v>
      </c>
      <c r="I29" s="177" t="s">
        <v>218</v>
      </c>
      <c r="J29" s="177" t="s">
        <v>219</v>
      </c>
      <c r="K29" s="177" t="s">
        <v>220</v>
      </c>
      <c r="L29" s="177">
        <v>601.02447509765602</v>
      </c>
      <c r="M29" s="177"/>
      <c r="N29" s="177"/>
      <c r="O29" s="177">
        <v>33.155422210693402</v>
      </c>
      <c r="P29" s="177">
        <v>26.955196380615199</v>
      </c>
      <c r="Q29" s="177">
        <v>14314</v>
      </c>
      <c r="R29" s="177">
        <v>361</v>
      </c>
      <c r="S29" s="177">
        <v>13953</v>
      </c>
      <c r="T29" s="177">
        <v>0</v>
      </c>
      <c r="U29" s="177">
        <v>0</v>
      </c>
      <c r="V29" s="177">
        <v>0</v>
      </c>
      <c r="W29" s="177">
        <v>0</v>
      </c>
      <c r="X29" s="177"/>
      <c r="Y29" s="177"/>
      <c r="Z29" s="177"/>
      <c r="AA29" s="177"/>
      <c r="AB29" s="177"/>
      <c r="AC29" s="177"/>
      <c r="AD29" s="177"/>
      <c r="AE29" s="177"/>
      <c r="AF29" s="177">
        <v>4503.53564453125</v>
      </c>
      <c r="AG29" s="177"/>
      <c r="AH29" s="177"/>
      <c r="AI29" s="177"/>
      <c r="AJ29" s="177"/>
      <c r="AK29" s="177"/>
      <c r="AL29" s="177"/>
      <c r="AM29" s="177"/>
      <c r="AN29" s="177"/>
      <c r="AO29" s="177"/>
      <c r="AP29" s="177"/>
      <c r="AQ29" s="177"/>
      <c r="AR29" s="177"/>
      <c r="AS29" s="177"/>
      <c r="AT29" s="177">
        <v>4948.7219934859804</v>
      </c>
      <c r="AU29" s="177">
        <v>3703.6731177935399</v>
      </c>
      <c r="AV29" s="177">
        <v>3735.0733304611999</v>
      </c>
      <c r="AW29" s="177"/>
      <c r="AX29" s="177"/>
      <c r="AY29" s="177"/>
      <c r="AZ29" s="177"/>
      <c r="BA29" s="177">
        <v>31.633975982666001</v>
      </c>
      <c r="BB29" s="177">
        <v>28.470598220825199</v>
      </c>
      <c r="BC29" s="177"/>
      <c r="BD29" s="177"/>
      <c r="BE29" s="177"/>
      <c r="BF29" s="177"/>
      <c r="BG29" s="177"/>
      <c r="BH29" s="177"/>
      <c r="BI29" s="177"/>
      <c r="BJ29" s="177"/>
      <c r="BK29" s="177"/>
      <c r="BL29" s="177"/>
      <c r="BM29" s="177"/>
      <c r="BN29" s="177"/>
      <c r="BO29" s="177"/>
      <c r="BP29" s="177"/>
    </row>
    <row r="30" spans="1:68">
      <c r="A30" s="177" t="s">
        <v>223</v>
      </c>
      <c r="B30" s="178" t="s">
        <v>7</v>
      </c>
      <c r="C30" s="177" t="s">
        <v>113</v>
      </c>
      <c r="D30" s="177">
        <f t="shared" si="0"/>
        <v>0</v>
      </c>
      <c r="E30" s="177">
        <v>0</v>
      </c>
      <c r="F30" s="177" t="s">
        <v>216</v>
      </c>
      <c r="G30" s="177" t="s">
        <v>217</v>
      </c>
      <c r="H30" s="177" t="s">
        <v>218</v>
      </c>
      <c r="I30" s="177" t="s">
        <v>218</v>
      </c>
      <c r="J30" s="177" t="s">
        <v>219</v>
      </c>
      <c r="K30" s="177" t="s">
        <v>220</v>
      </c>
      <c r="L30" s="177">
        <v>0</v>
      </c>
      <c r="M30" s="177"/>
      <c r="N30" s="177"/>
      <c r="O30" s="177">
        <v>0.1932033598423</v>
      </c>
      <c r="P30" s="177">
        <v>0</v>
      </c>
      <c r="Q30" s="177">
        <v>18245</v>
      </c>
      <c r="R30" s="177">
        <v>0</v>
      </c>
      <c r="S30" s="177">
        <v>18245</v>
      </c>
      <c r="T30" s="177">
        <v>0</v>
      </c>
      <c r="U30" s="177">
        <v>0</v>
      </c>
      <c r="V30" s="177">
        <v>0</v>
      </c>
      <c r="W30" s="177">
        <v>0</v>
      </c>
      <c r="X30" s="177"/>
      <c r="Y30" s="177"/>
      <c r="Z30" s="177"/>
      <c r="AA30" s="177"/>
      <c r="AB30" s="177"/>
      <c r="AC30" s="177"/>
      <c r="AD30" s="177"/>
      <c r="AE30" s="177"/>
      <c r="AF30" s="177">
        <v>4028.78784179688</v>
      </c>
      <c r="AG30" s="177"/>
      <c r="AH30" s="177"/>
      <c r="AI30" s="177"/>
      <c r="AJ30" s="177"/>
      <c r="AK30" s="177"/>
      <c r="AL30" s="177"/>
      <c r="AM30" s="177"/>
      <c r="AN30" s="177"/>
      <c r="AO30" s="177"/>
      <c r="AP30" s="177"/>
      <c r="AQ30" s="177"/>
      <c r="AR30" s="177"/>
      <c r="AS30" s="177"/>
      <c r="AT30" s="177">
        <v>0</v>
      </c>
      <c r="AU30" s="177">
        <v>3031.27254767466</v>
      </c>
      <c r="AV30" s="177">
        <v>3031.27254767466</v>
      </c>
      <c r="AW30" s="177"/>
      <c r="AX30" s="177"/>
      <c r="AY30" s="177"/>
      <c r="AZ30" s="177"/>
      <c r="BA30" s="177">
        <v>8.8278904557228102E-2</v>
      </c>
      <c r="BB30" s="177">
        <v>0</v>
      </c>
      <c r="BC30" s="177"/>
      <c r="BD30" s="177"/>
      <c r="BE30" s="177"/>
      <c r="BF30" s="177"/>
      <c r="BG30" s="177"/>
      <c r="BH30" s="177"/>
      <c r="BI30" s="177"/>
      <c r="BJ30" s="177"/>
      <c r="BK30" s="177"/>
      <c r="BL30" s="177"/>
      <c r="BM30" s="177"/>
      <c r="BN30" s="177"/>
      <c r="BO30" s="177"/>
      <c r="BP30" s="177"/>
    </row>
    <row r="31" spans="1:68">
      <c r="A31" s="177" t="s">
        <v>222</v>
      </c>
      <c r="B31" s="178" t="s">
        <v>7</v>
      </c>
      <c r="C31" s="177" t="s">
        <v>95</v>
      </c>
      <c r="D31" s="177">
        <f t="shared" si="0"/>
        <v>0</v>
      </c>
      <c r="E31" s="177">
        <v>0</v>
      </c>
      <c r="F31" s="177" t="s">
        <v>216</v>
      </c>
      <c r="G31" s="177" t="s">
        <v>217</v>
      </c>
      <c r="H31" s="177" t="s">
        <v>218</v>
      </c>
      <c r="I31" s="177" t="s">
        <v>218</v>
      </c>
      <c r="J31" s="177" t="s">
        <v>219</v>
      </c>
      <c r="K31" s="177" t="s">
        <v>220</v>
      </c>
      <c r="L31" s="177">
        <v>0</v>
      </c>
      <c r="M31" s="177"/>
      <c r="N31" s="177"/>
      <c r="O31" s="177">
        <v>0.19781157374382</v>
      </c>
      <c r="P31" s="177">
        <v>0</v>
      </c>
      <c r="Q31" s="177">
        <v>17820</v>
      </c>
      <c r="R31" s="177">
        <v>0</v>
      </c>
      <c r="S31" s="177">
        <v>17820</v>
      </c>
      <c r="T31" s="177">
        <v>0</v>
      </c>
      <c r="U31" s="177">
        <v>0</v>
      </c>
      <c r="V31" s="177">
        <v>0</v>
      </c>
      <c r="W31" s="177">
        <v>0</v>
      </c>
      <c r="X31" s="177"/>
      <c r="Y31" s="177"/>
      <c r="Z31" s="177"/>
      <c r="AA31" s="177"/>
      <c r="AB31" s="177"/>
      <c r="AC31" s="177"/>
      <c r="AD31" s="177"/>
      <c r="AE31" s="177"/>
      <c r="AF31" s="177">
        <v>4725.7578125</v>
      </c>
      <c r="AG31" s="177"/>
      <c r="AH31" s="177"/>
      <c r="AI31" s="177"/>
      <c r="AJ31" s="177"/>
      <c r="AK31" s="177"/>
      <c r="AL31" s="177"/>
      <c r="AM31" s="177"/>
      <c r="AN31" s="177"/>
      <c r="AO31" s="177"/>
      <c r="AP31" s="177"/>
      <c r="AQ31" s="177"/>
      <c r="AR31" s="177"/>
      <c r="AS31" s="177"/>
      <c r="AT31" s="177">
        <v>0</v>
      </c>
      <c r="AU31" s="177">
        <v>3702.5249601456198</v>
      </c>
      <c r="AV31" s="177">
        <v>3702.5249601456198</v>
      </c>
      <c r="AW31" s="177"/>
      <c r="AX31" s="177"/>
      <c r="AY31" s="177"/>
      <c r="AZ31" s="177"/>
      <c r="BA31" s="177">
        <v>9.0384401381015805E-2</v>
      </c>
      <c r="BB31" s="177">
        <v>0</v>
      </c>
      <c r="BC31" s="177"/>
      <c r="BD31" s="177"/>
      <c r="BE31" s="177"/>
      <c r="BF31" s="177"/>
      <c r="BG31" s="177"/>
      <c r="BH31" s="177"/>
      <c r="BI31" s="177"/>
      <c r="BJ31" s="177"/>
      <c r="BK31" s="177"/>
      <c r="BL31" s="177"/>
      <c r="BM31" s="177"/>
      <c r="BN31" s="177"/>
      <c r="BO31" s="177"/>
      <c r="BP31" s="177"/>
    </row>
    <row r="32" spans="1:68">
      <c r="A32" s="177" t="s">
        <v>207</v>
      </c>
      <c r="B32" s="178" t="s">
        <v>111</v>
      </c>
      <c r="C32" s="177" t="s">
        <v>113</v>
      </c>
      <c r="D32" s="177">
        <f t="shared" si="0"/>
        <v>3.9232032775878998</v>
      </c>
      <c r="E32" s="177">
        <v>0.98080086708068803</v>
      </c>
      <c r="F32" s="177" t="s">
        <v>216</v>
      </c>
      <c r="G32" s="177" t="s">
        <v>217</v>
      </c>
      <c r="H32" s="177" t="s">
        <v>218</v>
      </c>
      <c r="I32" s="177" t="s">
        <v>218</v>
      </c>
      <c r="J32" s="177" t="s">
        <v>219</v>
      </c>
      <c r="K32" s="177" t="s">
        <v>220</v>
      </c>
      <c r="L32" s="177">
        <v>19.616016387939499</v>
      </c>
      <c r="M32" s="177"/>
      <c r="N32" s="177"/>
      <c r="O32" s="177">
        <v>1.6866807937622099</v>
      </c>
      <c r="P32" s="177">
        <v>0.50634777545928999</v>
      </c>
      <c r="Q32" s="177">
        <v>13200</v>
      </c>
      <c r="R32" s="177">
        <v>11</v>
      </c>
      <c r="S32" s="177">
        <v>13189</v>
      </c>
      <c r="T32" s="177">
        <v>0</v>
      </c>
      <c r="U32" s="177">
        <v>0</v>
      </c>
      <c r="V32" s="177">
        <v>0</v>
      </c>
      <c r="W32" s="177">
        <v>0</v>
      </c>
      <c r="X32" s="177"/>
      <c r="Y32" s="177"/>
      <c r="Z32" s="177"/>
      <c r="AA32" s="177"/>
      <c r="AB32" s="177"/>
      <c r="AC32" s="177"/>
      <c r="AD32" s="177"/>
      <c r="AE32" s="177"/>
      <c r="AF32" s="177">
        <v>5271.2119140625</v>
      </c>
      <c r="AG32" s="177"/>
      <c r="AH32" s="177"/>
      <c r="AI32" s="177"/>
      <c r="AJ32" s="177"/>
      <c r="AK32" s="177"/>
      <c r="AL32" s="177"/>
      <c r="AM32" s="177"/>
      <c r="AN32" s="177"/>
      <c r="AO32" s="177"/>
      <c r="AP32" s="177"/>
      <c r="AQ32" s="177"/>
      <c r="AR32" s="177"/>
      <c r="AS32" s="177"/>
      <c r="AT32" s="177">
        <v>5809.9007901278401</v>
      </c>
      <c r="AU32" s="177">
        <v>4109.1936506259399</v>
      </c>
      <c r="AV32" s="177">
        <v>4110.61090657555</v>
      </c>
      <c r="AW32" s="177"/>
      <c r="AX32" s="177"/>
      <c r="AY32" s="177"/>
      <c r="AZ32" s="177"/>
      <c r="BA32" s="177">
        <v>1.3079459667205799</v>
      </c>
      <c r="BB32" s="177">
        <v>0.71340698003768899</v>
      </c>
      <c r="BC32" s="177"/>
      <c r="BD32" s="177"/>
      <c r="BE32" s="177"/>
      <c r="BF32" s="177"/>
      <c r="BG32" s="177"/>
      <c r="BH32" s="177"/>
      <c r="BI32" s="177"/>
      <c r="BJ32" s="177"/>
      <c r="BK32" s="177"/>
      <c r="BL32" s="177"/>
      <c r="BM32" s="177"/>
      <c r="BN32" s="177"/>
      <c r="BO32" s="177"/>
      <c r="BP32" s="177"/>
    </row>
    <row r="33" spans="1:68">
      <c r="A33" s="177" t="s">
        <v>206</v>
      </c>
      <c r="B33" s="178" t="s">
        <v>111</v>
      </c>
      <c r="C33" s="177" t="s">
        <v>95</v>
      </c>
      <c r="D33" s="177">
        <f t="shared" si="0"/>
        <v>32.702154541015602</v>
      </c>
      <c r="E33" s="177">
        <v>8.1755390167236293</v>
      </c>
      <c r="F33" s="177" t="s">
        <v>216</v>
      </c>
      <c r="G33" s="177" t="s">
        <v>217</v>
      </c>
      <c r="H33" s="177" t="s">
        <v>218</v>
      </c>
      <c r="I33" s="177" t="s">
        <v>218</v>
      </c>
      <c r="J33" s="177" t="s">
        <v>219</v>
      </c>
      <c r="K33" s="177" t="s">
        <v>220</v>
      </c>
      <c r="L33" s="177">
        <v>163.51077270507801</v>
      </c>
      <c r="M33" s="177"/>
      <c r="N33" s="177"/>
      <c r="O33" s="177">
        <v>9.7256669998168892</v>
      </c>
      <c r="P33" s="177">
        <v>6.6274509429931596</v>
      </c>
      <c r="Q33" s="177">
        <v>15451</v>
      </c>
      <c r="R33" s="177">
        <v>107</v>
      </c>
      <c r="S33" s="177">
        <v>15344</v>
      </c>
      <c r="T33" s="177">
        <v>0</v>
      </c>
      <c r="U33" s="177">
        <v>0</v>
      </c>
      <c r="V33" s="177">
        <v>0</v>
      </c>
      <c r="W33" s="177">
        <v>0</v>
      </c>
      <c r="X33" s="177"/>
      <c r="Y33" s="177"/>
      <c r="Z33" s="177"/>
      <c r="AA33" s="177"/>
      <c r="AB33" s="177"/>
      <c r="AC33" s="177"/>
      <c r="AD33" s="177"/>
      <c r="AE33" s="177"/>
      <c r="AF33" s="177">
        <v>4251.01025390625</v>
      </c>
      <c r="AG33" s="177"/>
      <c r="AH33" s="177"/>
      <c r="AI33" s="177"/>
      <c r="AJ33" s="177"/>
      <c r="AK33" s="177"/>
      <c r="AL33" s="177"/>
      <c r="AM33" s="177"/>
      <c r="AN33" s="177"/>
      <c r="AO33" s="177"/>
      <c r="AP33" s="177"/>
      <c r="AQ33" s="177"/>
      <c r="AR33" s="177"/>
      <c r="AS33" s="177"/>
      <c r="AT33" s="177">
        <v>4775.7296884126799</v>
      </c>
      <c r="AU33" s="177">
        <v>3368.7664765088498</v>
      </c>
      <c r="AV33" s="177">
        <v>3378.5098629352101</v>
      </c>
      <c r="AW33" s="177"/>
      <c r="AX33" s="177"/>
      <c r="AY33" s="177"/>
      <c r="AZ33" s="177"/>
      <c r="BA33" s="177">
        <v>8.9661645889282209</v>
      </c>
      <c r="BB33" s="177">
        <v>7.3854432106018102</v>
      </c>
      <c r="BC33" s="177"/>
      <c r="BD33" s="177"/>
      <c r="BE33" s="177"/>
      <c r="BF33" s="177"/>
      <c r="BG33" s="177"/>
      <c r="BH33" s="177"/>
      <c r="BI33" s="177"/>
      <c r="BJ33" s="177"/>
      <c r="BK33" s="177"/>
      <c r="BL33" s="177"/>
      <c r="BM33" s="177"/>
      <c r="BN33" s="177"/>
      <c r="BO33" s="177"/>
      <c r="BP33" s="177"/>
    </row>
  </sheetData>
  <autoFilter ref="A1:BC1" xr:uid="{4D8FD7B6-1CF6-A34B-9682-D1373F1701C1}">
    <sortState xmlns:xlrd2="http://schemas.microsoft.com/office/spreadsheetml/2017/richdata2" ref="A2:BC33">
      <sortCondition ref="B1:B33"/>
    </sortState>
  </autoFilter>
  <pageMargins left="0.75" right="0.75" top="1" bottom="1" header="0.5" footer="0.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zoomScale="141" workbookViewId="0">
      <selection activeCell="L11" sqref="L11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41"/>
      <c r="J6" s="41"/>
      <c r="K6" s="123" t="s">
        <v>205</v>
      </c>
      <c r="L6" s="123" t="s">
        <v>205</v>
      </c>
      <c r="M6" s="42" t="s">
        <v>35</v>
      </c>
      <c r="N6" s="43" t="s">
        <v>36</v>
      </c>
    </row>
    <row r="7" spans="2:14">
      <c r="B7" s="7" t="s">
        <v>1</v>
      </c>
      <c r="C7" s="31"/>
      <c r="D7" s="144"/>
      <c r="E7" s="145"/>
      <c r="F7" s="145"/>
      <c r="G7" s="145"/>
      <c r="H7" s="145"/>
      <c r="I7" s="179"/>
      <c r="J7" s="179"/>
      <c r="K7" s="124" t="s">
        <v>242</v>
      </c>
      <c r="L7" s="136" t="s">
        <v>7</v>
      </c>
      <c r="M7" s="149"/>
      <c r="N7" s="150"/>
    </row>
    <row r="8" spans="2:14">
      <c r="B8" s="7" t="s">
        <v>2</v>
      </c>
      <c r="C8" s="32"/>
      <c r="D8" s="22"/>
      <c r="E8" s="146"/>
      <c r="F8" s="146"/>
      <c r="G8" s="146"/>
      <c r="H8" s="146"/>
      <c r="I8" s="180"/>
      <c r="J8" s="181"/>
      <c r="K8" s="125" t="s">
        <v>243</v>
      </c>
      <c r="L8" s="137" t="s">
        <v>250</v>
      </c>
      <c r="M8" s="151"/>
      <c r="N8" s="134"/>
    </row>
    <row r="9" spans="2:14">
      <c r="B9" s="7" t="s">
        <v>3</v>
      </c>
      <c r="C9" s="32"/>
      <c r="D9" s="22"/>
      <c r="E9" s="146"/>
      <c r="F9" s="146"/>
      <c r="G9" s="146"/>
      <c r="H9" s="146"/>
      <c r="I9" s="180"/>
      <c r="J9" s="181"/>
      <c r="K9" s="125" t="s">
        <v>244</v>
      </c>
      <c r="L9" s="137" t="s">
        <v>251</v>
      </c>
      <c r="M9" s="151"/>
      <c r="N9" s="134"/>
    </row>
    <row r="10" spans="2:14">
      <c r="B10" s="7" t="s">
        <v>4</v>
      </c>
      <c r="C10" s="32"/>
      <c r="D10" s="22"/>
      <c r="E10" s="146"/>
      <c r="F10" s="146"/>
      <c r="G10" s="146"/>
      <c r="H10" s="146"/>
      <c r="I10" s="180"/>
      <c r="J10" s="181"/>
      <c r="K10" s="125" t="s">
        <v>245</v>
      </c>
      <c r="L10" s="137" t="s">
        <v>252</v>
      </c>
      <c r="M10" s="151"/>
      <c r="N10" s="183"/>
    </row>
    <row r="11" spans="2:14">
      <c r="B11" s="7" t="s">
        <v>5</v>
      </c>
      <c r="C11" s="32"/>
      <c r="D11" s="22"/>
      <c r="E11" s="146"/>
      <c r="F11" s="146"/>
      <c r="G11" s="146"/>
      <c r="H11" s="146"/>
      <c r="I11" s="180"/>
      <c r="J11" s="181"/>
      <c r="K11" s="125" t="s">
        <v>246</v>
      </c>
      <c r="L11" s="137" t="s">
        <v>253</v>
      </c>
      <c r="M11" s="114">
        <v>18</v>
      </c>
      <c r="N11" s="139">
        <v>17</v>
      </c>
    </row>
    <row r="12" spans="2:14">
      <c r="B12" s="7" t="s">
        <v>6</v>
      </c>
      <c r="C12" s="32"/>
      <c r="D12" s="22"/>
      <c r="E12" s="146"/>
      <c r="F12" s="146"/>
      <c r="G12" s="146"/>
      <c r="H12" s="146"/>
      <c r="I12" s="180"/>
      <c r="J12" s="181"/>
      <c r="K12" s="125" t="s">
        <v>247</v>
      </c>
      <c r="L12" s="137" t="s">
        <v>254</v>
      </c>
      <c r="M12" s="140"/>
      <c r="N12" s="134"/>
    </row>
    <row r="13" spans="2:14">
      <c r="B13" s="7" t="s">
        <v>8</v>
      </c>
      <c r="C13" s="32"/>
      <c r="D13" s="22"/>
      <c r="E13" s="146"/>
      <c r="F13" s="146"/>
      <c r="G13" s="146"/>
      <c r="H13" s="146"/>
      <c r="I13" s="181"/>
      <c r="J13" s="181"/>
      <c r="K13" s="126" t="s">
        <v>248</v>
      </c>
      <c r="L13" s="137" t="s">
        <v>255</v>
      </c>
      <c r="M13" s="140"/>
      <c r="N13" s="134"/>
    </row>
    <row r="14" spans="2:14" ht="16" thickBot="1">
      <c r="B14" s="8" t="s">
        <v>9</v>
      </c>
      <c r="C14" s="33"/>
      <c r="D14" s="147"/>
      <c r="E14" s="148"/>
      <c r="F14" s="148"/>
      <c r="G14" s="148"/>
      <c r="H14" s="148"/>
      <c r="I14" s="182"/>
      <c r="J14" s="182"/>
      <c r="K14" s="127" t="s">
        <v>249</v>
      </c>
      <c r="L14" s="138" t="s">
        <v>7</v>
      </c>
      <c r="M14" s="141"/>
      <c r="N14" s="135"/>
    </row>
    <row r="15" spans="2:14">
      <c r="C15" s="21"/>
      <c r="D15" s="21"/>
      <c r="E15" s="21"/>
      <c r="F15" s="21"/>
    </row>
    <row r="16" spans="2:14" ht="16" thickBot="1"/>
    <row r="17" spans="2:14" ht="17" customHeight="1" thickBot="1">
      <c r="B17" s="13"/>
      <c r="C17" s="14" t="s">
        <v>18</v>
      </c>
      <c r="D17" s="12"/>
      <c r="E17" s="11"/>
      <c r="F17" s="1"/>
      <c r="G17" s="172"/>
      <c r="H17" s="152"/>
      <c r="I17" s="152"/>
      <c r="J17" s="153"/>
      <c r="K17" s="152"/>
      <c r="L17" s="152"/>
      <c r="M17" s="153"/>
      <c r="N17" s="1"/>
    </row>
    <row r="18" spans="2:14">
      <c r="B18" s="3"/>
      <c r="C18" s="4" t="s">
        <v>10</v>
      </c>
      <c r="D18" s="9">
        <v>20</v>
      </c>
      <c r="E18" s="17"/>
      <c r="F18" s="2"/>
      <c r="G18" s="154"/>
      <c r="H18" s="154"/>
      <c r="I18" s="155"/>
      <c r="J18" s="155"/>
      <c r="K18" s="154"/>
      <c r="L18" s="155"/>
      <c r="M18" s="155"/>
      <c r="N18" s="2"/>
    </row>
    <row r="19" spans="2:14">
      <c r="B19" s="5" t="s">
        <v>11</v>
      </c>
      <c r="C19" s="15">
        <v>5</v>
      </c>
      <c r="D19" s="9">
        <f>(C19*$D$18)</f>
        <v>100</v>
      </c>
      <c r="E19" s="17"/>
      <c r="F19" s="2"/>
      <c r="G19" s="154"/>
      <c r="H19" s="154"/>
      <c r="I19" s="155"/>
      <c r="J19" s="155"/>
      <c r="K19" s="154"/>
      <c r="L19" s="155"/>
      <c r="M19" s="155"/>
      <c r="N19" s="2"/>
    </row>
    <row r="20" spans="2:14">
      <c r="B20" s="5" t="s">
        <v>12</v>
      </c>
      <c r="C20" s="15">
        <v>2</v>
      </c>
      <c r="D20" s="9">
        <f>(C20*$D$18)</f>
        <v>40</v>
      </c>
      <c r="E20" s="17"/>
      <c r="F20" s="2"/>
      <c r="G20" s="154"/>
      <c r="H20" s="154"/>
      <c r="I20" s="155"/>
      <c r="J20" s="155"/>
      <c r="K20" s="154"/>
      <c r="L20" s="155"/>
      <c r="M20" s="155"/>
      <c r="N20" s="2"/>
    </row>
    <row r="21" spans="2:14">
      <c r="B21" s="5" t="s">
        <v>13</v>
      </c>
      <c r="C21" s="15">
        <v>1</v>
      </c>
      <c r="D21" s="9">
        <f>(C21*$D$18)</f>
        <v>20</v>
      </c>
      <c r="E21" s="17"/>
      <c r="F21" s="2"/>
      <c r="G21" s="154"/>
      <c r="H21" s="154"/>
      <c r="I21" s="155"/>
      <c r="J21" s="155"/>
      <c r="K21" s="154"/>
      <c r="L21" s="155"/>
      <c r="M21" s="155"/>
      <c r="N21" s="1"/>
    </row>
    <row r="22" spans="2:14">
      <c r="B22" s="5" t="s">
        <v>14</v>
      </c>
      <c r="C22" s="15">
        <v>1</v>
      </c>
      <c r="D22" s="9">
        <f>(C22*$D$18)</f>
        <v>20</v>
      </c>
      <c r="E22" s="17"/>
      <c r="F22" s="2"/>
      <c r="G22" s="154"/>
      <c r="H22" s="154"/>
      <c r="I22" s="155"/>
      <c r="J22" s="155"/>
      <c r="K22" s="154"/>
      <c r="L22" s="155"/>
      <c r="M22" s="155"/>
      <c r="N22" s="1"/>
    </row>
    <row r="23" spans="2:14">
      <c r="B23" s="5" t="s">
        <v>15</v>
      </c>
      <c r="C23" s="15">
        <v>6</v>
      </c>
      <c r="D23" s="9">
        <f>(C23*$D$18)</f>
        <v>120</v>
      </c>
      <c r="E23" s="17"/>
      <c r="F23" s="2"/>
      <c r="G23" s="154"/>
      <c r="H23" s="154"/>
      <c r="I23" s="155"/>
      <c r="J23" s="155"/>
      <c r="K23" s="154"/>
      <c r="L23" s="155"/>
      <c r="M23" s="155"/>
      <c r="N23" s="1"/>
    </row>
    <row r="24" spans="2:14">
      <c r="B24" s="5" t="s">
        <v>17</v>
      </c>
      <c r="C24" s="15">
        <v>5</v>
      </c>
      <c r="D24" s="18"/>
      <c r="E24" s="17"/>
      <c r="F24" s="2"/>
      <c r="G24" s="154"/>
      <c r="H24" s="154"/>
      <c r="I24" s="155"/>
      <c r="J24" s="155"/>
      <c r="K24" s="154"/>
      <c r="L24" s="155"/>
      <c r="M24" s="155"/>
      <c r="N24" s="1"/>
    </row>
    <row r="25" spans="2:14" ht="16" thickBot="1">
      <c r="B25" s="6" t="s">
        <v>16</v>
      </c>
      <c r="C25" s="16">
        <v>20</v>
      </c>
      <c r="D25" s="19">
        <f>SUM(D19:D23)</f>
        <v>300</v>
      </c>
      <c r="E25" s="20">
        <f>(D25/8) * 0.95</f>
        <v>35.625</v>
      </c>
      <c r="F25" s="2"/>
      <c r="G25" s="154"/>
      <c r="H25" s="154"/>
      <c r="I25" s="155"/>
      <c r="J25" s="155"/>
      <c r="K25" s="154"/>
      <c r="L25" s="155"/>
      <c r="M25" s="155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28">
        <v>3</v>
      </c>
      <c r="C30" s="129" t="s">
        <v>29</v>
      </c>
      <c r="D30" s="129" t="s">
        <v>28</v>
      </c>
      <c r="E30" s="130" t="s">
        <v>30</v>
      </c>
    </row>
    <row r="31" spans="2:14">
      <c r="B31" s="131">
        <v>4</v>
      </c>
      <c r="C31" s="132" t="s">
        <v>33</v>
      </c>
      <c r="D31" s="132" t="s">
        <v>32</v>
      </c>
      <c r="E31" s="133" t="s">
        <v>34</v>
      </c>
    </row>
    <row r="32" spans="2:14">
      <c r="B32" s="114">
        <v>5</v>
      </c>
      <c r="C32" s="112"/>
      <c r="D32" s="113" t="s">
        <v>200</v>
      </c>
      <c r="E32" s="115"/>
    </row>
  </sheetData>
  <phoneticPr fontId="4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zoomScale="175" workbookViewId="0">
      <selection activeCell="J7" sqref="J7:J14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173</v>
      </c>
    </row>
    <row r="3" spans="1:14">
      <c r="B3" s="38" t="s">
        <v>174</v>
      </c>
    </row>
    <row r="4" spans="1:14" ht="16" thickBot="1">
      <c r="C4" s="198" t="s">
        <v>201</v>
      </c>
      <c r="D4" s="198"/>
      <c r="E4" s="198"/>
      <c r="F4" s="198"/>
      <c r="I4" s="198" t="s">
        <v>202</v>
      </c>
      <c r="J4" s="198"/>
      <c r="K4" s="198"/>
      <c r="L4" s="198"/>
    </row>
    <row r="5" spans="1:14">
      <c r="B5" s="49" t="s">
        <v>0</v>
      </c>
      <c r="C5" s="50">
        <v>1</v>
      </c>
      <c r="D5" s="50">
        <v>2</v>
      </c>
      <c r="E5" s="50">
        <v>3</v>
      </c>
      <c r="F5" s="50">
        <v>4</v>
      </c>
      <c r="G5" s="50">
        <v>5</v>
      </c>
      <c r="H5" s="50">
        <v>6</v>
      </c>
      <c r="I5" s="50">
        <v>7</v>
      </c>
      <c r="J5" s="50">
        <v>8</v>
      </c>
      <c r="K5" s="50">
        <v>9</v>
      </c>
      <c r="L5" s="50">
        <v>10</v>
      </c>
      <c r="M5" s="50">
        <v>11</v>
      </c>
      <c r="N5" s="51">
        <v>12</v>
      </c>
    </row>
    <row r="6" spans="1:14" ht="16" thickBot="1">
      <c r="B6" s="52"/>
      <c r="C6" s="116" t="s">
        <v>95</v>
      </c>
      <c r="D6" s="116" t="s">
        <v>95</v>
      </c>
      <c r="E6" s="117" t="s">
        <v>113</v>
      </c>
      <c r="F6" s="117" t="s">
        <v>113</v>
      </c>
      <c r="G6" s="118"/>
      <c r="H6" s="118"/>
      <c r="I6" s="116" t="s">
        <v>95</v>
      </c>
      <c r="J6" s="116" t="s">
        <v>95</v>
      </c>
      <c r="K6" s="117" t="s">
        <v>113</v>
      </c>
      <c r="L6" s="117" t="s">
        <v>113</v>
      </c>
      <c r="M6" s="118"/>
      <c r="N6" s="118"/>
    </row>
    <row r="7" spans="1:14">
      <c r="B7" s="52" t="s">
        <v>1</v>
      </c>
      <c r="C7" s="53" t="s">
        <v>242</v>
      </c>
      <c r="D7" s="54" t="s">
        <v>7</v>
      </c>
      <c r="E7" s="55" t="s">
        <v>242</v>
      </c>
      <c r="F7" s="56" t="s">
        <v>7</v>
      </c>
      <c r="G7" s="57"/>
      <c r="H7" s="57"/>
      <c r="I7" s="54" t="s">
        <v>228</v>
      </c>
      <c r="J7" s="54" t="s">
        <v>7</v>
      </c>
      <c r="K7" s="55" t="s">
        <v>228</v>
      </c>
      <c r="L7" s="56" t="s">
        <v>7</v>
      </c>
      <c r="M7" s="57"/>
      <c r="N7" s="58"/>
    </row>
    <row r="8" spans="1:14">
      <c r="B8" s="52" t="s">
        <v>2</v>
      </c>
      <c r="C8" s="59" t="s">
        <v>243</v>
      </c>
      <c r="D8" s="60" t="s">
        <v>250</v>
      </c>
      <c r="E8" s="61" t="s">
        <v>243</v>
      </c>
      <c r="F8" s="61" t="s">
        <v>250</v>
      </c>
      <c r="G8" s="62"/>
      <c r="H8" s="62"/>
      <c r="I8" s="63" t="s">
        <v>229</v>
      </c>
      <c r="J8" s="60" t="s">
        <v>236</v>
      </c>
      <c r="K8" s="61" t="s">
        <v>229</v>
      </c>
      <c r="L8" s="61" t="s">
        <v>236</v>
      </c>
      <c r="M8" s="62"/>
      <c r="N8" s="64"/>
    </row>
    <row r="9" spans="1:14">
      <c r="B9" s="52" t="s">
        <v>3</v>
      </c>
      <c r="C9" s="59" t="s">
        <v>244</v>
      </c>
      <c r="D9" s="60" t="s">
        <v>251</v>
      </c>
      <c r="E9" s="61" t="s">
        <v>244</v>
      </c>
      <c r="F9" s="61" t="s">
        <v>251</v>
      </c>
      <c r="G9" s="62"/>
      <c r="H9" s="62"/>
      <c r="I9" s="63" t="s">
        <v>230</v>
      </c>
      <c r="J9" s="60" t="s">
        <v>237</v>
      </c>
      <c r="K9" s="61" t="s">
        <v>230</v>
      </c>
      <c r="L9" s="61" t="s">
        <v>237</v>
      </c>
      <c r="M9" s="62"/>
      <c r="N9" s="64"/>
    </row>
    <row r="10" spans="1:14">
      <c r="B10" s="52" t="s">
        <v>4</v>
      </c>
      <c r="C10" s="59" t="s">
        <v>245</v>
      </c>
      <c r="D10" s="60" t="s">
        <v>252</v>
      </c>
      <c r="E10" s="61" t="s">
        <v>245</v>
      </c>
      <c r="F10" s="61" t="s">
        <v>252</v>
      </c>
      <c r="G10" s="62"/>
      <c r="H10" s="62"/>
      <c r="I10" s="63" t="s">
        <v>231</v>
      </c>
      <c r="J10" s="60" t="s">
        <v>238</v>
      </c>
      <c r="K10" s="61" t="s">
        <v>231</v>
      </c>
      <c r="L10" s="61" t="s">
        <v>238</v>
      </c>
      <c r="M10" s="62"/>
      <c r="N10" s="64"/>
    </row>
    <row r="11" spans="1:14">
      <c r="B11" s="52" t="s">
        <v>5</v>
      </c>
      <c r="C11" s="59" t="s">
        <v>246</v>
      </c>
      <c r="D11" s="60" t="s">
        <v>253</v>
      </c>
      <c r="E11" s="61" t="s">
        <v>246</v>
      </c>
      <c r="F11" s="61" t="s">
        <v>253</v>
      </c>
      <c r="G11" s="62"/>
      <c r="H11" s="62"/>
      <c r="I11" s="63" t="s">
        <v>232</v>
      </c>
      <c r="J11" s="60" t="s">
        <v>239</v>
      </c>
      <c r="K11" s="61" t="s">
        <v>232</v>
      </c>
      <c r="L11" s="61" t="s">
        <v>239</v>
      </c>
      <c r="M11" s="62"/>
      <c r="N11" s="64"/>
    </row>
    <row r="12" spans="1:14">
      <c r="B12" s="52" t="s">
        <v>6</v>
      </c>
      <c r="C12" s="59" t="s">
        <v>247</v>
      </c>
      <c r="D12" s="60" t="s">
        <v>254</v>
      </c>
      <c r="E12" s="61" t="s">
        <v>247</v>
      </c>
      <c r="F12" s="61" t="s">
        <v>254</v>
      </c>
      <c r="G12" s="62"/>
      <c r="H12" s="62"/>
      <c r="I12" s="63" t="s">
        <v>233</v>
      </c>
      <c r="J12" s="60" t="s">
        <v>240</v>
      </c>
      <c r="K12" s="61" t="s">
        <v>233</v>
      </c>
      <c r="L12" s="61" t="s">
        <v>240</v>
      </c>
      <c r="M12" s="62"/>
      <c r="N12" s="64"/>
    </row>
    <row r="13" spans="1:14">
      <c r="B13" s="52" t="s">
        <v>8</v>
      </c>
      <c r="C13" s="59" t="s">
        <v>248</v>
      </c>
      <c r="D13" s="60" t="s">
        <v>255</v>
      </c>
      <c r="E13" s="61" t="s">
        <v>248</v>
      </c>
      <c r="F13" s="61" t="s">
        <v>255</v>
      </c>
      <c r="G13" s="62"/>
      <c r="H13" s="62"/>
      <c r="I13" s="63" t="s">
        <v>234</v>
      </c>
      <c r="J13" s="60" t="s">
        <v>241</v>
      </c>
      <c r="K13" s="61" t="s">
        <v>234</v>
      </c>
      <c r="L13" s="61" t="s">
        <v>241</v>
      </c>
      <c r="M13" s="62"/>
      <c r="N13" s="64"/>
    </row>
    <row r="14" spans="1:14" ht="16" thickBot="1">
      <c r="B14" s="65" t="s">
        <v>9</v>
      </c>
      <c r="C14" s="66" t="s">
        <v>249</v>
      </c>
      <c r="D14" s="67" t="s">
        <v>111</v>
      </c>
      <c r="E14" s="68" t="s">
        <v>249</v>
      </c>
      <c r="F14" s="69" t="s">
        <v>111</v>
      </c>
      <c r="G14" s="70"/>
      <c r="H14" s="70"/>
      <c r="I14" s="67" t="s">
        <v>235</v>
      </c>
      <c r="J14" s="67" t="s">
        <v>111</v>
      </c>
      <c r="K14" s="68" t="s">
        <v>235</v>
      </c>
      <c r="L14" s="69" t="s">
        <v>111</v>
      </c>
      <c r="M14" s="70"/>
      <c r="N14" s="71"/>
    </row>
    <row r="15" spans="1:14">
      <c r="C15" s="72"/>
      <c r="D15" s="72"/>
      <c r="E15" s="72"/>
      <c r="F15" s="72"/>
    </row>
    <row r="16" spans="1:14">
      <c r="B16" s="73" t="s">
        <v>175</v>
      </c>
      <c r="C16" s="72"/>
      <c r="D16" s="72"/>
      <c r="E16" s="72"/>
    </row>
    <row r="17" spans="2:20">
      <c r="C17" s="72"/>
      <c r="E17" s="72"/>
      <c r="F17" s="72"/>
    </row>
    <row r="18" spans="2:20" hidden="1">
      <c r="B18" s="49" t="s">
        <v>0</v>
      </c>
      <c r="C18" s="74">
        <v>1</v>
      </c>
      <c r="D18" s="74">
        <v>2</v>
      </c>
      <c r="E18" s="74">
        <v>3</v>
      </c>
      <c r="F18" s="74">
        <v>4</v>
      </c>
      <c r="G18" s="50">
        <v>5</v>
      </c>
      <c r="H18" s="50">
        <v>6</v>
      </c>
      <c r="I18" s="50">
        <v>7</v>
      </c>
      <c r="J18" s="50">
        <v>8</v>
      </c>
      <c r="K18" s="50">
        <v>9</v>
      </c>
      <c r="L18" s="50">
        <v>10</v>
      </c>
      <c r="M18" s="50">
        <v>11</v>
      </c>
      <c r="N18" s="51">
        <v>12</v>
      </c>
    </row>
    <row r="19" spans="2:20" hidden="1">
      <c r="B19" s="52"/>
      <c r="C19" s="75" t="s">
        <v>95</v>
      </c>
      <c r="D19" s="76" t="s">
        <v>95</v>
      </c>
      <c r="E19" s="76" t="s">
        <v>95</v>
      </c>
      <c r="F19" s="77" t="s">
        <v>95</v>
      </c>
      <c r="G19" s="76" t="s">
        <v>95</v>
      </c>
      <c r="H19" s="77" t="s">
        <v>95</v>
      </c>
      <c r="I19" s="78" t="s">
        <v>113</v>
      </c>
      <c r="J19" s="55" t="s">
        <v>113</v>
      </c>
      <c r="K19" s="55" t="s">
        <v>113</v>
      </c>
      <c r="L19" s="55" t="s">
        <v>113</v>
      </c>
      <c r="M19" s="55" t="s">
        <v>113</v>
      </c>
      <c r="N19" s="79" t="s">
        <v>113</v>
      </c>
      <c r="P19" s="38" t="str">
        <f>CONCATENATE(E20, "-5b")</f>
        <v>A08-8b-5b</v>
      </c>
      <c r="Q19" s="38" t="str">
        <f>CONCATENATE(F20, "-5b")</f>
        <v>NTC-8b-5b</v>
      </c>
      <c r="S19" s="78" t="s">
        <v>113</v>
      </c>
      <c r="T19" s="79" t="s">
        <v>113</v>
      </c>
    </row>
    <row r="20" spans="2:20" hidden="1">
      <c r="B20" s="52" t="s">
        <v>1</v>
      </c>
      <c r="C20" s="59" t="s">
        <v>176</v>
      </c>
      <c r="D20" s="63" t="s">
        <v>177</v>
      </c>
      <c r="E20" s="63" t="s">
        <v>178</v>
      </c>
      <c r="F20" s="80" t="s">
        <v>179</v>
      </c>
      <c r="G20" s="63" t="s">
        <v>180</v>
      </c>
      <c r="H20" s="80" t="s">
        <v>7</v>
      </c>
      <c r="I20" s="81" t="s">
        <v>176</v>
      </c>
      <c r="J20" s="82" t="s">
        <v>177</v>
      </c>
      <c r="K20" s="61" t="s">
        <v>178</v>
      </c>
      <c r="L20" s="82" t="s">
        <v>179</v>
      </c>
      <c r="M20" s="61" t="s">
        <v>180</v>
      </c>
      <c r="N20" s="83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4" t="s">
        <v>94</v>
      </c>
      <c r="T20" s="83" t="s">
        <v>7</v>
      </c>
    </row>
    <row r="21" spans="2:20" hidden="1">
      <c r="B21" s="52" t="s">
        <v>2</v>
      </c>
      <c r="C21" s="59" t="s">
        <v>181</v>
      </c>
      <c r="D21" s="63" t="s">
        <v>176</v>
      </c>
      <c r="E21" s="63" t="s">
        <v>182</v>
      </c>
      <c r="F21" s="80" t="s">
        <v>178</v>
      </c>
      <c r="G21" s="63" t="s">
        <v>180</v>
      </c>
      <c r="H21" s="80" t="s">
        <v>180</v>
      </c>
      <c r="I21" s="81" t="s">
        <v>181</v>
      </c>
      <c r="J21" s="61" t="s">
        <v>176</v>
      </c>
      <c r="K21" s="61" t="s">
        <v>182</v>
      </c>
      <c r="L21" s="61" t="s">
        <v>178</v>
      </c>
      <c r="M21" s="61" t="s">
        <v>180</v>
      </c>
      <c r="N21" s="85" t="s">
        <v>180</v>
      </c>
      <c r="P21" s="38" t="str">
        <f t="shared" si="0"/>
        <v>C08-8b-5b</v>
      </c>
      <c r="Q21" s="38" t="str">
        <f t="shared" si="0"/>
        <v>B08-8b-5b</v>
      </c>
      <c r="S21" s="84" t="s">
        <v>96</v>
      </c>
      <c r="T21" s="83" t="s">
        <v>103</v>
      </c>
    </row>
    <row r="22" spans="2:20" hidden="1">
      <c r="B22" s="52" t="s">
        <v>3</v>
      </c>
      <c r="C22" s="59" t="s">
        <v>183</v>
      </c>
      <c r="D22" s="63" t="s">
        <v>181</v>
      </c>
      <c r="E22" s="63" t="s">
        <v>184</v>
      </c>
      <c r="F22" s="80" t="s">
        <v>182</v>
      </c>
      <c r="G22" s="63" t="s">
        <v>180</v>
      </c>
      <c r="H22" s="80" t="s">
        <v>180</v>
      </c>
      <c r="I22" s="81" t="s">
        <v>183</v>
      </c>
      <c r="J22" s="61" t="s">
        <v>181</v>
      </c>
      <c r="K22" s="61" t="s">
        <v>184</v>
      </c>
      <c r="L22" s="61" t="s">
        <v>182</v>
      </c>
      <c r="M22" s="61" t="s">
        <v>180</v>
      </c>
      <c r="N22" s="85" t="s">
        <v>180</v>
      </c>
      <c r="P22" s="38" t="str">
        <f t="shared" si="0"/>
        <v>D08-8b-5b</v>
      </c>
      <c r="Q22" s="38" t="str">
        <f t="shared" si="0"/>
        <v>C08-8b-5b</v>
      </c>
      <c r="S22" s="84" t="s">
        <v>97</v>
      </c>
      <c r="T22" s="83" t="s">
        <v>104</v>
      </c>
    </row>
    <row r="23" spans="2:20" hidden="1">
      <c r="B23" s="52" t="s">
        <v>4</v>
      </c>
      <c r="C23" s="59" t="s">
        <v>185</v>
      </c>
      <c r="D23" s="63" t="s">
        <v>183</v>
      </c>
      <c r="E23" s="63" t="s">
        <v>186</v>
      </c>
      <c r="F23" s="80" t="s">
        <v>184</v>
      </c>
      <c r="G23" s="63" t="s">
        <v>180</v>
      </c>
      <c r="H23" s="80" t="s">
        <v>180</v>
      </c>
      <c r="I23" s="81" t="s">
        <v>185</v>
      </c>
      <c r="J23" s="61" t="s">
        <v>183</v>
      </c>
      <c r="K23" s="61" t="s">
        <v>186</v>
      </c>
      <c r="L23" s="61" t="s">
        <v>184</v>
      </c>
      <c r="M23" s="61" t="s">
        <v>180</v>
      </c>
      <c r="N23" s="85" t="s">
        <v>180</v>
      </c>
      <c r="P23" s="38" t="str">
        <f t="shared" si="0"/>
        <v>E08-8b-5b</v>
      </c>
      <c r="Q23" s="38" t="str">
        <f t="shared" si="0"/>
        <v>D08-8b-5b</v>
      </c>
      <c r="S23" s="84" t="s">
        <v>98</v>
      </c>
      <c r="T23" s="83" t="s">
        <v>105</v>
      </c>
    </row>
    <row r="24" spans="2:20" hidden="1">
      <c r="B24" s="52" t="s">
        <v>5</v>
      </c>
      <c r="C24" s="59" t="s">
        <v>187</v>
      </c>
      <c r="D24" s="63" t="s">
        <v>185</v>
      </c>
      <c r="E24" s="63" t="s">
        <v>188</v>
      </c>
      <c r="F24" s="80" t="s">
        <v>186</v>
      </c>
      <c r="G24" s="63" t="s">
        <v>180</v>
      </c>
      <c r="H24" s="80" t="s">
        <v>180</v>
      </c>
      <c r="I24" s="81" t="s">
        <v>187</v>
      </c>
      <c r="J24" s="61" t="s">
        <v>185</v>
      </c>
      <c r="K24" s="61" t="s">
        <v>188</v>
      </c>
      <c r="L24" s="61" t="s">
        <v>186</v>
      </c>
      <c r="M24" s="61" t="s">
        <v>180</v>
      </c>
      <c r="N24" s="85" t="s">
        <v>180</v>
      </c>
      <c r="P24" s="38" t="str">
        <f t="shared" si="0"/>
        <v>F08-8b-5b</v>
      </c>
      <c r="Q24" s="38" t="str">
        <f t="shared" si="0"/>
        <v>E08-8b-5b</v>
      </c>
      <c r="S24" s="84" t="s">
        <v>99</v>
      </c>
      <c r="T24" s="83" t="s">
        <v>106</v>
      </c>
    </row>
    <row r="25" spans="2:20" hidden="1">
      <c r="B25" s="52" t="s">
        <v>6</v>
      </c>
      <c r="C25" s="59" t="s">
        <v>189</v>
      </c>
      <c r="D25" s="63" t="s">
        <v>187</v>
      </c>
      <c r="E25" s="63" t="s">
        <v>190</v>
      </c>
      <c r="F25" s="80" t="s">
        <v>188</v>
      </c>
      <c r="G25" s="63" t="s">
        <v>180</v>
      </c>
      <c r="H25" s="80" t="s">
        <v>180</v>
      </c>
      <c r="I25" s="81" t="s">
        <v>189</v>
      </c>
      <c r="J25" s="61" t="s">
        <v>187</v>
      </c>
      <c r="K25" s="61" t="s">
        <v>190</v>
      </c>
      <c r="L25" s="61" t="s">
        <v>188</v>
      </c>
      <c r="M25" s="61" t="s">
        <v>180</v>
      </c>
      <c r="N25" s="85" t="s">
        <v>180</v>
      </c>
      <c r="P25" s="38" t="str">
        <f t="shared" si="0"/>
        <v>G08-8b-5b</v>
      </c>
      <c r="Q25" s="38" t="str">
        <f t="shared" si="0"/>
        <v>F08-8b-5b</v>
      </c>
      <c r="S25" s="84" t="s">
        <v>100</v>
      </c>
      <c r="T25" s="83" t="s">
        <v>107</v>
      </c>
    </row>
    <row r="26" spans="2:20" hidden="1">
      <c r="B26" s="52" t="s">
        <v>8</v>
      </c>
      <c r="C26" s="59" t="s">
        <v>191</v>
      </c>
      <c r="D26" s="63" t="s">
        <v>189</v>
      </c>
      <c r="E26" s="63" t="s">
        <v>192</v>
      </c>
      <c r="F26" s="80" t="s">
        <v>190</v>
      </c>
      <c r="G26" s="63" t="s">
        <v>180</v>
      </c>
      <c r="H26" s="80" t="s">
        <v>180</v>
      </c>
      <c r="I26" s="81" t="s">
        <v>191</v>
      </c>
      <c r="J26" s="61" t="s">
        <v>189</v>
      </c>
      <c r="K26" s="61" t="s">
        <v>192</v>
      </c>
      <c r="L26" s="61" t="s">
        <v>190</v>
      </c>
      <c r="M26" s="61" t="s">
        <v>180</v>
      </c>
      <c r="N26" s="85" t="s">
        <v>180</v>
      </c>
      <c r="P26" s="38" t="str">
        <f t="shared" si="0"/>
        <v>H08-8b-5b</v>
      </c>
      <c r="Q26" s="38" t="str">
        <f t="shared" si="0"/>
        <v>Positive Control-8b-5b</v>
      </c>
      <c r="S26" s="84" t="s">
        <v>101</v>
      </c>
      <c r="T26" s="83" t="s">
        <v>108</v>
      </c>
    </row>
    <row r="27" spans="2:20" ht="16" hidden="1" thickBot="1">
      <c r="B27" s="65" t="s">
        <v>9</v>
      </c>
      <c r="C27" s="66" t="s">
        <v>193</v>
      </c>
      <c r="D27" s="67" t="s">
        <v>194</v>
      </c>
      <c r="E27" s="67" t="s">
        <v>195</v>
      </c>
      <c r="F27" s="86" t="s">
        <v>196</v>
      </c>
      <c r="G27" s="67" t="s">
        <v>180</v>
      </c>
      <c r="H27" s="86" t="s">
        <v>111</v>
      </c>
      <c r="I27" s="87" t="s">
        <v>193</v>
      </c>
      <c r="J27" s="69" t="s">
        <v>194</v>
      </c>
      <c r="K27" s="68" t="s">
        <v>195</v>
      </c>
      <c r="L27" s="69" t="s">
        <v>196</v>
      </c>
      <c r="M27" s="68" t="s">
        <v>180</v>
      </c>
      <c r="N27" s="88" t="s">
        <v>111</v>
      </c>
      <c r="P27" s="38" t="str">
        <f t="shared" si="0"/>
        <v>-5b</v>
      </c>
      <c r="Q27" s="38" t="str">
        <f t="shared" si="0"/>
        <v>-5b</v>
      </c>
      <c r="S27" s="89" t="s">
        <v>102</v>
      </c>
      <c r="T27" s="88" t="s">
        <v>111</v>
      </c>
    </row>
    <row r="28" spans="2:20" ht="16" thickBot="1"/>
    <row r="29" spans="2:20" ht="16" thickBot="1">
      <c r="B29" s="90"/>
      <c r="C29" s="91" t="s">
        <v>197</v>
      </c>
      <c r="D29" s="92"/>
      <c r="E29" s="93"/>
      <c r="F29" s="94"/>
      <c r="G29" s="94"/>
      <c r="H29" s="199"/>
      <c r="I29" s="199"/>
      <c r="J29" s="94"/>
      <c r="K29" s="94"/>
      <c r="L29" s="94"/>
      <c r="M29" s="94"/>
      <c r="N29" s="94"/>
    </row>
    <row r="30" spans="2:20">
      <c r="B30" s="49"/>
      <c r="C30" s="95" t="s">
        <v>10</v>
      </c>
      <c r="D30" s="96">
        <v>34</v>
      </c>
      <c r="E30" s="97"/>
      <c r="F30" s="98"/>
      <c r="G30" s="98"/>
      <c r="H30" s="197"/>
      <c r="I30" s="197"/>
      <c r="J30" s="98"/>
      <c r="K30" s="98"/>
      <c r="L30" s="98"/>
      <c r="M30" s="98"/>
      <c r="N30" s="98"/>
    </row>
    <row r="31" spans="2:20">
      <c r="B31" s="99" t="s">
        <v>11</v>
      </c>
      <c r="C31" s="100">
        <v>5</v>
      </c>
      <c r="D31" s="96">
        <f>(C31*$D$30) * 1.1</f>
        <v>187.00000000000003</v>
      </c>
      <c r="E31" s="97"/>
      <c r="F31" s="98"/>
      <c r="G31" s="98"/>
      <c r="H31" s="197"/>
      <c r="I31" s="197"/>
      <c r="J31" s="98"/>
      <c r="K31" s="98"/>
      <c r="L31" s="98"/>
      <c r="M31" s="98"/>
      <c r="N31" s="98"/>
    </row>
    <row r="32" spans="2:20">
      <c r="B32" s="99" t="s">
        <v>12</v>
      </c>
      <c r="C32" s="100">
        <v>2</v>
      </c>
      <c r="D32" s="96">
        <f>(C32*$D$30) * 1.1</f>
        <v>74.800000000000011</v>
      </c>
      <c r="E32" s="97"/>
      <c r="F32" s="98"/>
      <c r="G32" s="98"/>
      <c r="H32" s="196"/>
      <c r="I32" s="196"/>
      <c r="J32" s="98"/>
      <c r="K32" s="98"/>
      <c r="L32" s="98"/>
      <c r="M32" s="98"/>
      <c r="N32" s="98"/>
    </row>
    <row r="33" spans="2:14">
      <c r="B33" s="99" t="s">
        <v>13</v>
      </c>
      <c r="C33" s="100">
        <v>1</v>
      </c>
      <c r="D33" s="96">
        <f>(C33*$D$30) * 1.1</f>
        <v>37.400000000000006</v>
      </c>
      <c r="E33" s="97"/>
      <c r="F33" s="98"/>
      <c r="G33" s="98"/>
      <c r="H33" s="197"/>
      <c r="I33" s="197"/>
      <c r="J33" s="98"/>
      <c r="K33" s="98"/>
      <c r="L33" s="94"/>
      <c r="M33" s="94"/>
      <c r="N33" s="94"/>
    </row>
    <row r="34" spans="2:14">
      <c r="B34" s="99" t="s">
        <v>14</v>
      </c>
      <c r="C34" s="100">
        <v>2</v>
      </c>
      <c r="D34" s="96">
        <f>(C34*$D$30) * 1.1</f>
        <v>74.800000000000011</v>
      </c>
      <c r="E34" s="97"/>
      <c r="F34" s="98"/>
      <c r="G34" s="98"/>
      <c r="H34" s="98"/>
      <c r="I34" s="98"/>
      <c r="J34" s="98"/>
      <c r="K34" s="98"/>
      <c r="L34" s="94"/>
      <c r="M34" s="94"/>
      <c r="N34" s="94"/>
    </row>
    <row r="35" spans="2:14">
      <c r="B35" s="99" t="s">
        <v>15</v>
      </c>
      <c r="C35" s="100">
        <v>5</v>
      </c>
      <c r="D35" s="96">
        <f>(C35*$D$30) * 1.1</f>
        <v>187.00000000000003</v>
      </c>
      <c r="E35" s="97"/>
      <c r="F35" s="98"/>
      <c r="G35" s="98"/>
      <c r="H35" s="98"/>
      <c r="I35" s="98"/>
      <c r="J35" s="98"/>
      <c r="K35" s="98"/>
      <c r="L35" s="94"/>
      <c r="M35" s="94"/>
      <c r="N35" s="94"/>
    </row>
    <row r="36" spans="2:14">
      <c r="B36" s="99" t="s">
        <v>17</v>
      </c>
      <c r="C36" s="100">
        <v>5</v>
      </c>
      <c r="D36" s="101"/>
      <c r="E36" s="97"/>
      <c r="F36" s="98"/>
      <c r="G36" s="98"/>
      <c r="H36" s="98"/>
      <c r="I36" s="98"/>
      <c r="J36" s="98"/>
      <c r="K36" s="98"/>
      <c r="L36" s="94"/>
      <c r="M36" s="94"/>
      <c r="N36" s="94"/>
    </row>
    <row r="37" spans="2:14" ht="16" thickBot="1">
      <c r="B37" s="102" t="s">
        <v>16</v>
      </c>
      <c r="C37" s="103">
        <v>20</v>
      </c>
      <c r="D37" s="104">
        <f>SUM(D31:D35)</f>
        <v>561.00000000000011</v>
      </c>
      <c r="E37" s="105">
        <f>(D37/8) * 0.95</f>
        <v>66.618750000000006</v>
      </c>
      <c r="F37" s="98"/>
      <c r="G37" s="98"/>
      <c r="H37" s="98"/>
      <c r="I37" s="98"/>
      <c r="J37" s="98"/>
      <c r="K37" s="98"/>
      <c r="L37" s="94"/>
      <c r="M37" s="94"/>
      <c r="N37" s="94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BCCDB440-4AF6-4B35-9E34-5D032673581E}"/>
</file>

<file path=customXml/itemProps2.xml><?xml version="1.0" encoding="utf-8"?>
<ds:datastoreItem xmlns:ds="http://schemas.openxmlformats.org/officeDocument/2006/customXml" ds:itemID="{A603BE2E-E512-49AC-AB57-DB774A895B52}"/>
</file>

<file path=customXml/itemProps3.xml><?xml version="1.0" encoding="utf-8"?>
<ds:datastoreItem xmlns:ds="http://schemas.openxmlformats.org/officeDocument/2006/customXml" ds:itemID="{840C5237-8CDD-43AE-82CF-798610E1611B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Results "Variant" samples</vt:lpstr>
      <vt:lpstr>Results "Variant" samples (2)</vt:lpstr>
      <vt:lpstr>Results N2 N1 "Regular" samples</vt:lpstr>
      <vt:lpstr>Results N2 N1 "Regular" sam (2)</vt:lpstr>
      <vt:lpstr>Variant ddPCR data</vt:lpstr>
      <vt:lpstr>Variant N1 N2 ddPCR data</vt:lpstr>
      <vt:lpstr>Regular N1 N2 ddPCR data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2021-11-05T20:56:27Z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